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4915" windowHeight="11505" activeTab="4"/>
  </bookViews>
  <sheets>
    <sheet name="1" sheetId="4" r:id="rId1"/>
    <sheet name="2" sheetId="3" r:id="rId2"/>
    <sheet name="3" sheetId="2" r:id="rId3"/>
    <sheet name="4" sheetId="1" r:id="rId4"/>
    <sheet name="2017" sheetId="5" r:id="rId5"/>
  </sheets>
  <definedNames>
    <definedName name="_xlnm.Print_Area" localSheetId="4">'2017'!$A$1:$D$104</definedName>
  </definedNames>
  <calcPr calcId="144525"/>
</workbook>
</file>

<file path=xl/calcChain.xml><?xml version="1.0" encoding="utf-8"?>
<calcChain xmlns="http://schemas.openxmlformats.org/spreadsheetml/2006/main">
  <c r="D91" i="5" l="1"/>
  <c r="D82" i="5"/>
  <c r="D87" i="5"/>
  <c r="D61" i="5"/>
  <c r="D57" i="5"/>
  <c r="D59" i="5"/>
  <c r="D58" i="5"/>
  <c r="D51" i="5"/>
  <c r="D49" i="5"/>
  <c r="D48" i="5"/>
  <c r="D43" i="5"/>
  <c r="D42" i="5"/>
  <c r="D40" i="5"/>
  <c r="D38" i="5"/>
  <c r="D36" i="5"/>
  <c r="F12" i="3"/>
  <c r="H18" i="3"/>
  <c r="G18" i="3"/>
  <c r="F18" i="2"/>
  <c r="F12" i="2"/>
  <c r="D37" i="5" l="1"/>
  <c r="D47" i="5"/>
  <c r="D56" i="5"/>
  <c r="D34" i="5" l="1"/>
  <c r="D29" i="5"/>
  <c r="D25" i="5"/>
  <c r="D23" i="5"/>
  <c r="D21" i="5"/>
  <c r="D20" i="5"/>
  <c r="D19" i="5"/>
  <c r="D14" i="5"/>
  <c r="D11" i="5"/>
  <c r="D80" i="5"/>
  <c r="D28" i="4"/>
  <c r="D23" i="4"/>
  <c r="D20" i="4" s="1"/>
  <c r="D12" i="4"/>
  <c r="D31" i="3"/>
  <c r="D24" i="3"/>
  <c r="D21" i="3" s="1"/>
  <c r="D12" i="3"/>
  <c r="D37" i="3" s="1"/>
  <c r="D48" i="2"/>
  <c r="D37" i="2"/>
  <c r="D30" i="2"/>
  <c r="D25" i="2"/>
  <c r="D22" i="2" s="1"/>
  <c r="D12" i="2"/>
  <c r="D54" i="2" s="1"/>
  <c r="D48" i="1"/>
  <c r="D39" i="1"/>
  <c r="D34" i="1"/>
  <c r="D25" i="1"/>
  <c r="D22" i="1"/>
  <c r="D12" i="1"/>
  <c r="D53" i="1" s="1"/>
  <c r="D34" i="4" l="1"/>
  <c r="D12" i="5"/>
  <c r="D93" i="5" l="1"/>
</calcChain>
</file>

<file path=xl/sharedStrings.xml><?xml version="1.0" encoding="utf-8"?>
<sst xmlns="http://schemas.openxmlformats.org/spreadsheetml/2006/main" count="271" uniqueCount="150">
  <si>
    <t>Благотворительный фонд охраны женского здоровья "Мы вместе"</t>
  </si>
  <si>
    <t>Оборотно-сальдовая ведомость по счету 86</t>
  </si>
  <si>
    <t>Период: 1 квартал 2013 г.</t>
  </si>
  <si>
    <t>Детализация по субсчетам, субконто: Движения целевых средств, Назначение целевых средств, Договоры</t>
  </si>
  <si>
    <t>Выводимые данные: сумма</t>
  </si>
  <si>
    <t>Отчет о поступлении и расходовании полученных средств за 4-й квартал 2017 года</t>
  </si>
  <si>
    <t>Наименование</t>
  </si>
  <si>
    <t>руб.</t>
  </si>
  <si>
    <t>Остаток неиспользованных средств на 01.10.2017</t>
  </si>
  <si>
    <t>Поступления благотворительных средств:</t>
  </si>
  <si>
    <t>1. Малашкина Елена Александровна</t>
  </si>
  <si>
    <t>2. КАФ Фонд поддержки и развития филантропии Программа Благо.ру</t>
  </si>
  <si>
    <t>3. Фролова А.С. - пожертвование (Программа "Самая лучшая больница"</t>
  </si>
  <si>
    <t>4. Андронова татьяна - пожертвование</t>
  </si>
  <si>
    <t>5. ИП Головлев П.А. - благотворительный взнос</t>
  </si>
  <si>
    <t xml:space="preserve">6. Гуманитарная помощь </t>
  </si>
  <si>
    <t xml:space="preserve">7. Ящики для сбора пожертвований </t>
  </si>
  <si>
    <t>8. Взнос учредителя</t>
  </si>
  <si>
    <t>9. Прочее (экономия средств)</t>
  </si>
  <si>
    <t>Расходование благотворительных средств:</t>
  </si>
  <si>
    <t xml:space="preserve">         в том числе:                                                                </t>
  </si>
  <si>
    <t>Расходы по гранту по программе "Мамино молоко" (в том числе оплата труда общественных консульантов и налоги) в соответствии со сметой</t>
  </si>
  <si>
    <t>Расходы по гранту по программе "Не превращай плюс в крест"</t>
  </si>
  <si>
    <t>Оплата по договору подряда и налоги</t>
  </si>
  <si>
    <t>Предметы первой необходимости (памперсы)</t>
  </si>
  <si>
    <t>Предметы первой необходимости (детское питание)</t>
  </si>
  <si>
    <t xml:space="preserve">Просветительские занятия_для женщин репродуктивного возраста </t>
  </si>
  <si>
    <t>Просветительские занятия_для беременных женщин</t>
  </si>
  <si>
    <t>Полиграфия (буклеты о деятельности фонда)</t>
  </si>
  <si>
    <t>Мастер-классы</t>
  </si>
  <si>
    <t>Расходы на содержание и уставную деятельн. Фонда</t>
  </si>
  <si>
    <t>Расходы за счет областной субсидии НКО 2017</t>
  </si>
  <si>
    <t>Бухгалтерские услуги</t>
  </si>
  <si>
    <t>Услуги связи</t>
  </si>
  <si>
    <t>Приобретение предметов первой необходимости (стиральный порошок)</t>
  </si>
  <si>
    <t>Сопровождение интернет-сайта</t>
  </si>
  <si>
    <t>Расходы по программе "Неравнодушные соседи" АО "Дикси Юг"</t>
  </si>
  <si>
    <t>Аренда помещения</t>
  </si>
  <si>
    <t>Материальная помощь участницам программы</t>
  </si>
  <si>
    <t>Детское питание</t>
  </si>
  <si>
    <t>Проведение мероприятия "День матери"</t>
  </si>
  <si>
    <t>Проведение мастер-классов для подопечных семей</t>
  </si>
  <si>
    <t>Проведение мероприятия "Новый год"</t>
  </si>
  <si>
    <t xml:space="preserve">Оборудование пункта обмена </t>
  </si>
  <si>
    <t>Прочие услуги</t>
  </si>
  <si>
    <t>Расходы по программе "Самая лучшая больница"</t>
  </si>
  <si>
    <t>Помощь ГБУ РО "ГКБ №8" - пеленки впитывающие</t>
  </si>
  <si>
    <t>Оказание гуманитарной помощи участницам благотворительных программ (продукты, памперсы, детское питание, коляски, кроватки и пр.) из средств на общие цели фонда</t>
  </si>
  <si>
    <t xml:space="preserve">Расходы на содержание и уставную деятельн. Фонда </t>
  </si>
  <si>
    <t>в т. ч. зарплата сотрудников</t>
  </si>
  <si>
    <t>Остаток неиспользованных средств на 31.12.2017</t>
  </si>
  <si>
    <t>Отчет о поступлении и расходовании полученных средств за 3-й квартал 2017 года</t>
  </si>
  <si>
    <t>Остаток неиспользованных средств на 01.07.2017</t>
  </si>
  <si>
    <t>1. Фонд Президентских грантов проект "Не превращай плюс в крест"</t>
  </si>
  <si>
    <t>3. Чайка А.А. - пожертвование</t>
  </si>
  <si>
    <t>4. Александр Викторович - пожертвование</t>
  </si>
  <si>
    <t>5. Колобонова Н.Б. - пожертвование</t>
  </si>
  <si>
    <t>6. Гуманитарная помощь</t>
  </si>
  <si>
    <t>8. БФ "Покров" (Программа "Мамино молоко")</t>
  </si>
  <si>
    <t>Продуктовые наборы участницам программы</t>
  </si>
  <si>
    <t>Просветительские занятия_для женщин</t>
  </si>
  <si>
    <t>Банковское обслуживание</t>
  </si>
  <si>
    <t>Наборы для новорожденного</t>
  </si>
  <si>
    <t>Приобретение предметов первой необходимости (памперсы)</t>
  </si>
  <si>
    <t>Листовки_Школа Беременных</t>
  </si>
  <si>
    <t>Подарки к школе для подопечных</t>
  </si>
  <si>
    <t>Предметы первой необходимости (памперсы, стиральный порошок)</t>
  </si>
  <si>
    <t>Проведение мероприятия "День семьи на Почтовой"</t>
  </si>
  <si>
    <t>Продукты при посещении семей</t>
  </si>
  <si>
    <t>Юридические услуги участницам программ</t>
  </si>
  <si>
    <t>Расходы по программе "Благо.ру"</t>
  </si>
  <si>
    <t>Подарки к школе</t>
  </si>
  <si>
    <t>проведение празднич. мероприятия "Аллея сохраненных жизней"</t>
  </si>
  <si>
    <t>Остаток неиспользованных средств на 30.09.2017</t>
  </si>
  <si>
    <t>Отчет о поступлении и расходовании полученных средств за 2-й квартал 2017 года</t>
  </si>
  <si>
    <t>Остаток неиспользованных средств на 01.04.2017</t>
  </si>
  <si>
    <t>1. Шарапова Виктория Владимировна</t>
  </si>
  <si>
    <t>2. Обл. субсидия НКО</t>
  </si>
  <si>
    <t>4. ООО "УК "ЦЕНТРАЛЬНОЕ АГЕНТСТВО НЕДВИЖИМОСТИ"</t>
  </si>
  <si>
    <t>3. ИП Каган Г.Е.</t>
  </si>
  <si>
    <t>4. ООО "Рязань - ГазАудит"</t>
  </si>
  <si>
    <t>5. Гуманитарная помощь</t>
  </si>
  <si>
    <t>6. Ящики для сбора пожертвований в.ч. на фествиале "Во!Семья"</t>
  </si>
  <si>
    <t>7. БФ "Покров" (Программа "Мамино молоко")</t>
  </si>
  <si>
    <t>Расходы по гранту по программе "Мамино молоко" (в том числе оплата труда общественных консульантов и налоги)</t>
  </si>
  <si>
    <t>Подарки к Пасхе</t>
  </si>
  <si>
    <t>Проведение лекций и практических занятий "Школа здоровья беременных женщин"</t>
  </si>
  <si>
    <t>Расходы на проведение мастер-классов по пошиву кукол, сувениры к фестивалю "Во!Семья", сертификаты в магазин "Детский мир" для фотоконкурса "Счастливые моменты"</t>
  </si>
  <si>
    <t>Расходы на проведение аудиторской проверки</t>
  </si>
  <si>
    <t>Хозяйственные расходы (аренда, коммунальные платежи)</t>
  </si>
  <si>
    <t xml:space="preserve">      Расходы на День медицинского работника </t>
  </si>
  <si>
    <t>Расходы по программе "Русская береза"</t>
  </si>
  <si>
    <t>Корзина добра для мамы</t>
  </si>
  <si>
    <t>Оказание гуманитарной помощи участницам благотворительных программ (продукты, памперсы, детское питание, коляски, кроватки и пр.)</t>
  </si>
  <si>
    <t>Остаток неиспользованных средств на 30.06.2017</t>
  </si>
  <si>
    <t>Отчет о поступлении и расходовании полученных средств за 1-й квартал 2017 года</t>
  </si>
  <si>
    <t>Остаток неиспользованных средств на 01.01.2017</t>
  </si>
  <si>
    <t>1. Сбор средств через сайт Благо.ру</t>
  </si>
  <si>
    <t>2. АО "Дикси Юг" (Программа "Неравнодушные соседи")</t>
  </si>
  <si>
    <t>3. Пожертование от Александра Викторовича</t>
  </si>
  <si>
    <t>4. Пожертвование от Екатерины</t>
  </si>
  <si>
    <t>6. Ящики для сбора пожертвований</t>
  </si>
  <si>
    <t>Расходы по гранту по программе "Мамино молоко"</t>
  </si>
  <si>
    <t>Фурнитура для браслетов с логотипом фонда</t>
  </si>
  <si>
    <t>Частичная оплата проведения мероприятия в музее Экспериментория</t>
  </si>
  <si>
    <t>Проведение мероприятия "Масленица"</t>
  </si>
  <si>
    <t>Остаток неиспользованных средств на 31.03.2017</t>
  </si>
  <si>
    <t>19. Чайка А.А. - пожертвование</t>
  </si>
  <si>
    <t>20. Колобонова Н.Б. - пожертвование</t>
  </si>
  <si>
    <t>21. Фонд Президентских грантов проект "Не превращай плюс в крест"</t>
  </si>
  <si>
    <t>проводка 86-86 закрытие за счет программы</t>
  </si>
  <si>
    <t>Предметы первой необходимости</t>
  </si>
  <si>
    <t>Проведение мероприятия "Экскурсия в Экспериментор"</t>
  </si>
  <si>
    <t>проведение празднич. мероприятия "Аллея сохраненны</t>
  </si>
  <si>
    <t>Расходы на содержание и уставную деятельность фонда (отнесены за счет собственных средств)</t>
  </si>
  <si>
    <t>КАФ Фонд поддержки и развития филантропии Программа Благо.ру</t>
  </si>
  <si>
    <t>Фролова А.С. - пожертвование (Программа "Самая лучшая больница"</t>
  </si>
  <si>
    <t>Андронова Татьяна - пожертвование</t>
  </si>
  <si>
    <t>ИП Головлев П.А. - благотворительный взнос</t>
  </si>
  <si>
    <t xml:space="preserve">Ящики для сбора пожертвований </t>
  </si>
  <si>
    <t>Взнос учредителя</t>
  </si>
  <si>
    <t>Прочее (экономия средств)</t>
  </si>
  <si>
    <t>АО "Дикси Юг" (Программа "Неравнодушные соседи")</t>
  </si>
  <si>
    <t>БФ "Покров" (Программа "Мамино молоко")</t>
  </si>
  <si>
    <t>Шарапова Виктория Владимировна</t>
  </si>
  <si>
    <t>Обл. субсидия НКО</t>
  </si>
  <si>
    <t>ООО "УК "ЦЕНТРАЛЬНОЕ АГЕНТСТВО НЕДВИЖИМОСТИ" - благотворительный взнос</t>
  </si>
  <si>
    <t>ООО "Рязань - ГазАудит"-благотворительный взнос</t>
  </si>
  <si>
    <t>Александр Викторович - пожертвование</t>
  </si>
  <si>
    <t>Екатерина - пожертвование</t>
  </si>
  <si>
    <t>Малашкина Елена Александровна- пожертвование</t>
  </si>
  <si>
    <t>Гуманитарная помощь, в т.ч продукты от фонда "Русская береза"</t>
  </si>
  <si>
    <t>ИП Каган Г.Е. - благотворительный взнос</t>
  </si>
  <si>
    <t>Расходы по гранту по программе "Не превращай плюс в крест", в т.ч.</t>
  </si>
  <si>
    <t>Мастер-классы для подопечных семей</t>
  </si>
  <si>
    <t>Оплата предметов первой необходимости (подгузников)</t>
  </si>
  <si>
    <t>Оплата предметов первой необходимости (детского питания)</t>
  </si>
  <si>
    <t>Оплата по договору подряда и налоги сотрудников проекта</t>
  </si>
  <si>
    <t xml:space="preserve">Оплата продуктовых наборов </t>
  </si>
  <si>
    <t>Корзина добра для мамы - продуктовая помощь подопеным и подгузники</t>
  </si>
  <si>
    <t>Подробные отчеты об оказанной адресной помощи участницам благотворительной программы можно увидеть в разделе "Кому мы вместе помогаем" нашего сайта</t>
  </si>
  <si>
    <t>Оказание гуманитарной помощи участницам благотворительных программ (продукты, памперсы, детское питание, коляски, кроватки и пр.) из средств на общие цели фонда **</t>
  </si>
  <si>
    <t xml:space="preserve">     памперсы на сумму 55 373,82 руб.</t>
  </si>
  <si>
    <t xml:space="preserve">     продукты на сумму 159 186,7 руб.</t>
  </si>
  <si>
    <t xml:space="preserve">     коляски, кроватки и прочая детская мебель на сумму 91 173,96 руб.</t>
  </si>
  <si>
    <t xml:space="preserve">    13 наборов для новорожденных на сумму 38 457,94 руб.</t>
  </si>
  <si>
    <t xml:space="preserve">    прочая помощь (лекарства, бытовая химия, постельное белье, бытовая техника, билеты на театральные и иные представления, игрушки, сладкие подарки, призы, экскурсии и пр.) на общую сумма 87525,15 руб. </t>
  </si>
  <si>
    <t>Всего за 2017 г. оказана адресная помощь нуждающимся (43 семьям, 101 несовершеннолетний ребенок) 449 раз на общую сумму 431 717,57 руб.         В том числе:</t>
  </si>
  <si>
    <t>Указанный отчет сформирован исходя из поступивших в 2017 году и израсходованных на благотворительные цели средств (произведена оплата продуктов, предметов первой необходимости и прочих товаров для нужд благотворительной программы).</t>
  </si>
  <si>
    <t xml:space="preserve">Отчет о поступлении и расходовании полученных средств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</si>
</sst>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"/>
    <numFmt numFmtId="165" formatCode="0.00;[Red]\-0.00"/>
    <numFmt numFmtId="166" formatCode="0;[Red]\-0"/>
    <numFmt numFmtId="167" formatCode="0.0;[Red]\-0.0"/>
    <numFmt numFmtId="168" formatCode="#,##0.00_ ;[Red]\-#,##0.00\ "/>
    <numFmt numFmtId="169" formatCode="0.0_ ;[Red]\-0.0\ 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</cellStyleXfs>
  <cellXfs count="59">
    <xf numFmtId="0" fontId="0" fillId="0" borderId="0" xfId="0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2" fillId="0" borderId="5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2" fillId="0" borderId="7" xfId="0" applyNumberFormat="1" applyFont="1" applyFill="1" applyBorder="1" applyAlignment="1">
      <alignment vertical="top" wrapText="1"/>
    </xf>
    <xf numFmtId="4" fontId="2" fillId="0" borderId="8" xfId="0" applyNumberFormat="1" applyFont="1" applyFill="1" applyBorder="1" applyAlignment="1">
      <alignment horizontal="right" vertical="top" wrapText="1"/>
    </xf>
    <xf numFmtId="0" fontId="3" fillId="0" borderId="9" xfId="0" applyNumberFormat="1" applyFont="1" applyFill="1" applyBorder="1" applyAlignment="1">
      <alignment horizontal="left" vertical="top" wrapText="1" indent="3"/>
    </xf>
    <xf numFmtId="164" fontId="3" fillId="0" borderId="1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left"/>
    </xf>
    <xf numFmtId="164" fontId="3" fillId="3" borderId="10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 horizontal="left"/>
    </xf>
    <xf numFmtId="0" fontId="3" fillId="0" borderId="9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horizontal="left" vertical="top" wrapText="1" indent="1"/>
    </xf>
    <xf numFmtId="0" fontId="0" fillId="0" borderId="0" xfId="0" applyFill="1" applyAlignment="1">
      <alignment horizontal="left"/>
    </xf>
    <xf numFmtId="165" fontId="3" fillId="0" borderId="10" xfId="1" applyNumberFormat="1" applyFont="1" applyBorder="1" applyAlignment="1">
      <alignment horizontal="right" vertical="top" wrapText="1"/>
    </xf>
    <xf numFmtId="165" fontId="3" fillId="0" borderId="11" xfId="1" applyNumberFormat="1" applyFont="1" applyBorder="1" applyAlignment="1">
      <alignment horizontal="right" vertical="top" wrapText="1"/>
    </xf>
    <xf numFmtId="166" fontId="3" fillId="0" borderId="10" xfId="1" applyNumberFormat="1" applyFont="1" applyBorder="1" applyAlignment="1">
      <alignment horizontal="right" vertical="top" wrapText="1"/>
    </xf>
    <xf numFmtId="0" fontId="3" fillId="0" borderId="9" xfId="0" applyNumberFormat="1" applyFont="1" applyFill="1" applyBorder="1" applyAlignment="1">
      <alignment horizontal="left" vertical="top" wrapText="1" indent="5"/>
    </xf>
    <xf numFmtId="0" fontId="2" fillId="4" borderId="12" xfId="0" applyNumberFormat="1" applyFont="1" applyFill="1" applyBorder="1" applyAlignment="1">
      <alignment horizontal="left" vertical="top" wrapText="1"/>
    </xf>
    <xf numFmtId="164" fontId="2" fillId="4" borderId="13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167" fontId="3" fillId="0" borderId="10" xfId="1" applyNumberFormat="1" applyFont="1" applyBorder="1" applyAlignment="1">
      <alignment horizontal="right" vertical="top" wrapText="1"/>
    </xf>
    <xf numFmtId="0" fontId="3" fillId="0" borderId="7" xfId="0" applyNumberFormat="1" applyFont="1" applyFill="1" applyBorder="1" applyAlignment="1">
      <alignment horizontal="left" vertical="top" wrapText="1" indent="1"/>
    </xf>
    <xf numFmtId="2" fontId="2" fillId="0" borderId="8" xfId="0" applyNumberFormat="1" applyFont="1" applyFill="1" applyBorder="1" applyAlignment="1">
      <alignment horizontal="right" vertical="top" wrapText="1"/>
    </xf>
    <xf numFmtId="165" fontId="3" fillId="0" borderId="14" xfId="2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7" fontId="5" fillId="0" borderId="15" xfId="3" applyNumberFormat="1" applyBorder="1" applyAlignment="1">
      <alignment horizontal="right" wrapText="1"/>
    </xf>
    <xf numFmtId="167" fontId="3" fillId="0" borderId="11" xfId="3" applyNumberFormat="1" applyFont="1" applyBorder="1" applyAlignment="1">
      <alignment horizontal="right" vertical="top" wrapText="1"/>
    </xf>
    <xf numFmtId="169" fontId="0" fillId="0" borderId="0" xfId="0" applyNumberFormat="1" applyAlignment="1">
      <alignment horizontal="left"/>
    </xf>
    <xf numFmtId="167" fontId="3" fillId="0" borderId="14" xfId="3" applyNumberFormat="1" applyFont="1" applyBorder="1" applyAlignment="1">
      <alignment horizontal="right" vertical="top" wrapText="1"/>
    </xf>
    <xf numFmtId="165" fontId="3" fillId="3" borderId="11" xfId="4" applyNumberFormat="1" applyFont="1" applyFill="1" applyBorder="1" applyAlignment="1">
      <alignment horizontal="right" vertical="top" wrapText="1"/>
    </xf>
    <xf numFmtId="167" fontId="3" fillId="0" borderId="11" xfId="4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5">
    <cellStyle name="Обычный" xfId="0" builtinId="0"/>
    <cellStyle name="Обычный_2" xfId="3"/>
    <cellStyle name="Обычный_2_2017" xfId="1"/>
    <cellStyle name="Обычный_3" xfId="2"/>
    <cellStyle name="Обычный_стр.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9" workbookViewId="0">
      <selection activeCell="C40" sqref="C40"/>
    </sheetView>
  </sheetViews>
  <sheetFormatPr defaultColWidth="9.140625" defaultRowHeight="15" outlineLevelRow="3" x14ac:dyDescent="0.25"/>
  <cols>
    <col min="1" max="2" width="1" style="3" customWidth="1"/>
    <col min="3" max="3" width="48.5703125" style="3" customWidth="1"/>
    <col min="4" max="4" width="13.42578125" style="3" customWidth="1"/>
    <col min="5" max="256" width="9.140625" style="3"/>
    <col min="257" max="258" width="1" style="3" customWidth="1"/>
    <col min="259" max="259" width="48.5703125" style="3" customWidth="1"/>
    <col min="260" max="260" width="13.42578125" style="3" customWidth="1"/>
    <col min="261" max="512" width="9.140625" style="3"/>
    <col min="513" max="514" width="1" style="3" customWidth="1"/>
    <col min="515" max="515" width="48.5703125" style="3" customWidth="1"/>
    <col min="516" max="516" width="13.42578125" style="3" customWidth="1"/>
    <col min="517" max="768" width="9.140625" style="3"/>
    <col min="769" max="770" width="1" style="3" customWidth="1"/>
    <col min="771" max="771" width="48.5703125" style="3" customWidth="1"/>
    <col min="772" max="772" width="13.42578125" style="3" customWidth="1"/>
    <col min="773" max="1024" width="9.140625" style="3"/>
    <col min="1025" max="1026" width="1" style="3" customWidth="1"/>
    <col min="1027" max="1027" width="48.5703125" style="3" customWidth="1"/>
    <col min="1028" max="1028" width="13.42578125" style="3" customWidth="1"/>
    <col min="1029" max="1280" width="9.140625" style="3"/>
    <col min="1281" max="1282" width="1" style="3" customWidth="1"/>
    <col min="1283" max="1283" width="48.5703125" style="3" customWidth="1"/>
    <col min="1284" max="1284" width="13.42578125" style="3" customWidth="1"/>
    <col min="1285" max="1536" width="9.140625" style="3"/>
    <col min="1537" max="1538" width="1" style="3" customWidth="1"/>
    <col min="1539" max="1539" width="48.5703125" style="3" customWidth="1"/>
    <col min="1540" max="1540" width="13.42578125" style="3" customWidth="1"/>
    <col min="1541" max="1792" width="9.140625" style="3"/>
    <col min="1793" max="1794" width="1" style="3" customWidth="1"/>
    <col min="1795" max="1795" width="48.5703125" style="3" customWidth="1"/>
    <col min="1796" max="1796" width="13.42578125" style="3" customWidth="1"/>
    <col min="1797" max="2048" width="9.140625" style="3"/>
    <col min="2049" max="2050" width="1" style="3" customWidth="1"/>
    <col min="2051" max="2051" width="48.5703125" style="3" customWidth="1"/>
    <col min="2052" max="2052" width="13.42578125" style="3" customWidth="1"/>
    <col min="2053" max="2304" width="9.140625" style="3"/>
    <col min="2305" max="2306" width="1" style="3" customWidth="1"/>
    <col min="2307" max="2307" width="48.5703125" style="3" customWidth="1"/>
    <col min="2308" max="2308" width="13.42578125" style="3" customWidth="1"/>
    <col min="2309" max="2560" width="9.140625" style="3"/>
    <col min="2561" max="2562" width="1" style="3" customWidth="1"/>
    <col min="2563" max="2563" width="48.5703125" style="3" customWidth="1"/>
    <col min="2564" max="2564" width="13.42578125" style="3" customWidth="1"/>
    <col min="2565" max="2816" width="9.140625" style="3"/>
    <col min="2817" max="2818" width="1" style="3" customWidth="1"/>
    <col min="2819" max="2819" width="48.5703125" style="3" customWidth="1"/>
    <col min="2820" max="2820" width="13.42578125" style="3" customWidth="1"/>
    <col min="2821" max="3072" width="9.140625" style="3"/>
    <col min="3073" max="3074" width="1" style="3" customWidth="1"/>
    <col min="3075" max="3075" width="48.5703125" style="3" customWidth="1"/>
    <col min="3076" max="3076" width="13.42578125" style="3" customWidth="1"/>
    <col min="3077" max="3328" width="9.140625" style="3"/>
    <col min="3329" max="3330" width="1" style="3" customWidth="1"/>
    <col min="3331" max="3331" width="48.5703125" style="3" customWidth="1"/>
    <col min="3332" max="3332" width="13.42578125" style="3" customWidth="1"/>
    <col min="3333" max="3584" width="9.140625" style="3"/>
    <col min="3585" max="3586" width="1" style="3" customWidth="1"/>
    <col min="3587" max="3587" width="48.5703125" style="3" customWidth="1"/>
    <col min="3588" max="3588" width="13.42578125" style="3" customWidth="1"/>
    <col min="3589" max="3840" width="9.140625" style="3"/>
    <col min="3841" max="3842" width="1" style="3" customWidth="1"/>
    <col min="3843" max="3843" width="48.5703125" style="3" customWidth="1"/>
    <col min="3844" max="3844" width="13.42578125" style="3" customWidth="1"/>
    <col min="3845" max="4096" width="9.140625" style="3"/>
    <col min="4097" max="4098" width="1" style="3" customWidth="1"/>
    <col min="4099" max="4099" width="48.5703125" style="3" customWidth="1"/>
    <col min="4100" max="4100" width="13.42578125" style="3" customWidth="1"/>
    <col min="4101" max="4352" width="9.140625" style="3"/>
    <col min="4353" max="4354" width="1" style="3" customWidth="1"/>
    <col min="4355" max="4355" width="48.5703125" style="3" customWidth="1"/>
    <col min="4356" max="4356" width="13.42578125" style="3" customWidth="1"/>
    <col min="4357" max="4608" width="9.140625" style="3"/>
    <col min="4609" max="4610" width="1" style="3" customWidth="1"/>
    <col min="4611" max="4611" width="48.5703125" style="3" customWidth="1"/>
    <col min="4612" max="4612" width="13.42578125" style="3" customWidth="1"/>
    <col min="4613" max="4864" width="9.140625" style="3"/>
    <col min="4865" max="4866" width="1" style="3" customWidth="1"/>
    <col min="4867" max="4867" width="48.5703125" style="3" customWidth="1"/>
    <col min="4868" max="4868" width="13.42578125" style="3" customWidth="1"/>
    <col min="4869" max="5120" width="9.140625" style="3"/>
    <col min="5121" max="5122" width="1" style="3" customWidth="1"/>
    <col min="5123" max="5123" width="48.5703125" style="3" customWidth="1"/>
    <col min="5124" max="5124" width="13.42578125" style="3" customWidth="1"/>
    <col min="5125" max="5376" width="9.140625" style="3"/>
    <col min="5377" max="5378" width="1" style="3" customWidth="1"/>
    <col min="5379" max="5379" width="48.5703125" style="3" customWidth="1"/>
    <col min="5380" max="5380" width="13.42578125" style="3" customWidth="1"/>
    <col min="5381" max="5632" width="9.140625" style="3"/>
    <col min="5633" max="5634" width="1" style="3" customWidth="1"/>
    <col min="5635" max="5635" width="48.5703125" style="3" customWidth="1"/>
    <col min="5636" max="5636" width="13.42578125" style="3" customWidth="1"/>
    <col min="5637" max="5888" width="9.140625" style="3"/>
    <col min="5889" max="5890" width="1" style="3" customWidth="1"/>
    <col min="5891" max="5891" width="48.5703125" style="3" customWidth="1"/>
    <col min="5892" max="5892" width="13.42578125" style="3" customWidth="1"/>
    <col min="5893" max="6144" width="9.140625" style="3"/>
    <col min="6145" max="6146" width="1" style="3" customWidth="1"/>
    <col min="6147" max="6147" width="48.5703125" style="3" customWidth="1"/>
    <col min="6148" max="6148" width="13.42578125" style="3" customWidth="1"/>
    <col min="6149" max="6400" width="9.140625" style="3"/>
    <col min="6401" max="6402" width="1" style="3" customWidth="1"/>
    <col min="6403" max="6403" width="48.5703125" style="3" customWidth="1"/>
    <col min="6404" max="6404" width="13.42578125" style="3" customWidth="1"/>
    <col min="6405" max="6656" width="9.140625" style="3"/>
    <col min="6657" max="6658" width="1" style="3" customWidth="1"/>
    <col min="6659" max="6659" width="48.5703125" style="3" customWidth="1"/>
    <col min="6660" max="6660" width="13.42578125" style="3" customWidth="1"/>
    <col min="6661" max="6912" width="9.140625" style="3"/>
    <col min="6913" max="6914" width="1" style="3" customWidth="1"/>
    <col min="6915" max="6915" width="48.5703125" style="3" customWidth="1"/>
    <col min="6916" max="6916" width="13.42578125" style="3" customWidth="1"/>
    <col min="6917" max="7168" width="9.140625" style="3"/>
    <col min="7169" max="7170" width="1" style="3" customWidth="1"/>
    <col min="7171" max="7171" width="48.5703125" style="3" customWidth="1"/>
    <col min="7172" max="7172" width="13.42578125" style="3" customWidth="1"/>
    <col min="7173" max="7424" width="9.140625" style="3"/>
    <col min="7425" max="7426" width="1" style="3" customWidth="1"/>
    <col min="7427" max="7427" width="48.5703125" style="3" customWidth="1"/>
    <col min="7428" max="7428" width="13.42578125" style="3" customWidth="1"/>
    <col min="7429" max="7680" width="9.140625" style="3"/>
    <col min="7681" max="7682" width="1" style="3" customWidth="1"/>
    <col min="7683" max="7683" width="48.5703125" style="3" customWidth="1"/>
    <col min="7684" max="7684" width="13.42578125" style="3" customWidth="1"/>
    <col min="7685" max="7936" width="9.140625" style="3"/>
    <col min="7937" max="7938" width="1" style="3" customWidth="1"/>
    <col min="7939" max="7939" width="48.5703125" style="3" customWidth="1"/>
    <col min="7940" max="7940" width="13.42578125" style="3" customWidth="1"/>
    <col min="7941" max="8192" width="9.140625" style="3"/>
    <col min="8193" max="8194" width="1" style="3" customWidth="1"/>
    <col min="8195" max="8195" width="48.5703125" style="3" customWidth="1"/>
    <col min="8196" max="8196" width="13.42578125" style="3" customWidth="1"/>
    <col min="8197" max="8448" width="9.140625" style="3"/>
    <col min="8449" max="8450" width="1" style="3" customWidth="1"/>
    <col min="8451" max="8451" width="48.5703125" style="3" customWidth="1"/>
    <col min="8452" max="8452" width="13.42578125" style="3" customWidth="1"/>
    <col min="8453" max="8704" width="9.140625" style="3"/>
    <col min="8705" max="8706" width="1" style="3" customWidth="1"/>
    <col min="8707" max="8707" width="48.5703125" style="3" customWidth="1"/>
    <col min="8708" max="8708" width="13.42578125" style="3" customWidth="1"/>
    <col min="8709" max="8960" width="9.140625" style="3"/>
    <col min="8961" max="8962" width="1" style="3" customWidth="1"/>
    <col min="8963" max="8963" width="48.5703125" style="3" customWidth="1"/>
    <col min="8964" max="8964" width="13.42578125" style="3" customWidth="1"/>
    <col min="8965" max="9216" width="9.140625" style="3"/>
    <col min="9217" max="9218" width="1" style="3" customWidth="1"/>
    <col min="9219" max="9219" width="48.5703125" style="3" customWidth="1"/>
    <col min="9220" max="9220" width="13.42578125" style="3" customWidth="1"/>
    <col min="9221" max="9472" width="9.140625" style="3"/>
    <col min="9473" max="9474" width="1" style="3" customWidth="1"/>
    <col min="9475" max="9475" width="48.5703125" style="3" customWidth="1"/>
    <col min="9476" max="9476" width="13.42578125" style="3" customWidth="1"/>
    <col min="9477" max="9728" width="9.140625" style="3"/>
    <col min="9729" max="9730" width="1" style="3" customWidth="1"/>
    <col min="9731" max="9731" width="48.5703125" style="3" customWidth="1"/>
    <col min="9732" max="9732" width="13.42578125" style="3" customWidth="1"/>
    <col min="9733" max="9984" width="9.140625" style="3"/>
    <col min="9985" max="9986" width="1" style="3" customWidth="1"/>
    <col min="9987" max="9987" width="48.5703125" style="3" customWidth="1"/>
    <col min="9988" max="9988" width="13.42578125" style="3" customWidth="1"/>
    <col min="9989" max="10240" width="9.140625" style="3"/>
    <col min="10241" max="10242" width="1" style="3" customWidth="1"/>
    <col min="10243" max="10243" width="48.5703125" style="3" customWidth="1"/>
    <col min="10244" max="10244" width="13.42578125" style="3" customWidth="1"/>
    <col min="10245" max="10496" width="9.140625" style="3"/>
    <col min="10497" max="10498" width="1" style="3" customWidth="1"/>
    <col min="10499" max="10499" width="48.5703125" style="3" customWidth="1"/>
    <col min="10500" max="10500" width="13.42578125" style="3" customWidth="1"/>
    <col min="10501" max="10752" width="9.140625" style="3"/>
    <col min="10753" max="10754" width="1" style="3" customWidth="1"/>
    <col min="10755" max="10755" width="48.5703125" style="3" customWidth="1"/>
    <col min="10756" max="10756" width="13.42578125" style="3" customWidth="1"/>
    <col min="10757" max="11008" width="9.140625" style="3"/>
    <col min="11009" max="11010" width="1" style="3" customWidth="1"/>
    <col min="11011" max="11011" width="48.5703125" style="3" customWidth="1"/>
    <col min="11012" max="11012" width="13.42578125" style="3" customWidth="1"/>
    <col min="11013" max="11264" width="9.140625" style="3"/>
    <col min="11265" max="11266" width="1" style="3" customWidth="1"/>
    <col min="11267" max="11267" width="48.5703125" style="3" customWidth="1"/>
    <col min="11268" max="11268" width="13.42578125" style="3" customWidth="1"/>
    <col min="11269" max="11520" width="9.140625" style="3"/>
    <col min="11521" max="11522" width="1" style="3" customWidth="1"/>
    <col min="11523" max="11523" width="48.5703125" style="3" customWidth="1"/>
    <col min="11524" max="11524" width="13.42578125" style="3" customWidth="1"/>
    <col min="11525" max="11776" width="9.140625" style="3"/>
    <col min="11777" max="11778" width="1" style="3" customWidth="1"/>
    <col min="11779" max="11779" width="48.5703125" style="3" customWidth="1"/>
    <col min="11780" max="11780" width="13.42578125" style="3" customWidth="1"/>
    <col min="11781" max="12032" width="9.140625" style="3"/>
    <col min="12033" max="12034" width="1" style="3" customWidth="1"/>
    <col min="12035" max="12035" width="48.5703125" style="3" customWidth="1"/>
    <col min="12036" max="12036" width="13.42578125" style="3" customWidth="1"/>
    <col min="12037" max="12288" width="9.140625" style="3"/>
    <col min="12289" max="12290" width="1" style="3" customWidth="1"/>
    <col min="12291" max="12291" width="48.5703125" style="3" customWidth="1"/>
    <col min="12292" max="12292" width="13.42578125" style="3" customWidth="1"/>
    <col min="12293" max="12544" width="9.140625" style="3"/>
    <col min="12545" max="12546" width="1" style="3" customWidth="1"/>
    <col min="12547" max="12547" width="48.5703125" style="3" customWidth="1"/>
    <col min="12548" max="12548" width="13.42578125" style="3" customWidth="1"/>
    <col min="12549" max="12800" width="9.140625" style="3"/>
    <col min="12801" max="12802" width="1" style="3" customWidth="1"/>
    <col min="12803" max="12803" width="48.5703125" style="3" customWidth="1"/>
    <col min="12804" max="12804" width="13.42578125" style="3" customWidth="1"/>
    <col min="12805" max="13056" width="9.140625" style="3"/>
    <col min="13057" max="13058" width="1" style="3" customWidth="1"/>
    <col min="13059" max="13059" width="48.5703125" style="3" customWidth="1"/>
    <col min="13060" max="13060" width="13.42578125" style="3" customWidth="1"/>
    <col min="13061" max="13312" width="9.140625" style="3"/>
    <col min="13313" max="13314" width="1" style="3" customWidth="1"/>
    <col min="13315" max="13315" width="48.5703125" style="3" customWidth="1"/>
    <col min="13316" max="13316" width="13.42578125" style="3" customWidth="1"/>
    <col min="13317" max="13568" width="9.140625" style="3"/>
    <col min="13569" max="13570" width="1" style="3" customWidth="1"/>
    <col min="13571" max="13571" width="48.5703125" style="3" customWidth="1"/>
    <col min="13572" max="13572" width="13.42578125" style="3" customWidth="1"/>
    <col min="13573" max="13824" width="9.140625" style="3"/>
    <col min="13825" max="13826" width="1" style="3" customWidth="1"/>
    <col min="13827" max="13827" width="48.5703125" style="3" customWidth="1"/>
    <col min="13828" max="13828" width="13.42578125" style="3" customWidth="1"/>
    <col min="13829" max="14080" width="9.140625" style="3"/>
    <col min="14081" max="14082" width="1" style="3" customWidth="1"/>
    <col min="14083" max="14083" width="48.5703125" style="3" customWidth="1"/>
    <col min="14084" max="14084" width="13.42578125" style="3" customWidth="1"/>
    <col min="14085" max="14336" width="9.140625" style="3"/>
    <col min="14337" max="14338" width="1" style="3" customWidth="1"/>
    <col min="14339" max="14339" width="48.5703125" style="3" customWidth="1"/>
    <col min="14340" max="14340" width="13.42578125" style="3" customWidth="1"/>
    <col min="14341" max="14592" width="9.140625" style="3"/>
    <col min="14593" max="14594" width="1" style="3" customWidth="1"/>
    <col min="14595" max="14595" width="48.5703125" style="3" customWidth="1"/>
    <col min="14596" max="14596" width="13.42578125" style="3" customWidth="1"/>
    <col min="14597" max="14848" width="9.140625" style="3"/>
    <col min="14849" max="14850" width="1" style="3" customWidth="1"/>
    <col min="14851" max="14851" width="48.5703125" style="3" customWidth="1"/>
    <col min="14852" max="14852" width="13.42578125" style="3" customWidth="1"/>
    <col min="14853" max="15104" width="9.140625" style="3"/>
    <col min="15105" max="15106" width="1" style="3" customWidth="1"/>
    <col min="15107" max="15107" width="48.5703125" style="3" customWidth="1"/>
    <col min="15108" max="15108" width="13.42578125" style="3" customWidth="1"/>
    <col min="15109" max="15360" width="9.140625" style="3"/>
    <col min="15361" max="15362" width="1" style="3" customWidth="1"/>
    <col min="15363" max="15363" width="48.5703125" style="3" customWidth="1"/>
    <col min="15364" max="15364" width="13.42578125" style="3" customWidth="1"/>
    <col min="15365" max="15616" width="9.140625" style="3"/>
    <col min="15617" max="15618" width="1" style="3" customWidth="1"/>
    <col min="15619" max="15619" width="48.5703125" style="3" customWidth="1"/>
    <col min="15620" max="15620" width="13.42578125" style="3" customWidth="1"/>
    <col min="15621" max="15872" width="9.140625" style="3"/>
    <col min="15873" max="15874" width="1" style="3" customWidth="1"/>
    <col min="15875" max="15875" width="48.5703125" style="3" customWidth="1"/>
    <col min="15876" max="15876" width="13.42578125" style="3" customWidth="1"/>
    <col min="15877" max="16128" width="9.140625" style="3"/>
    <col min="16129" max="16130" width="1" style="3" customWidth="1"/>
    <col min="16131" max="16131" width="48.5703125" style="3" customWidth="1"/>
    <col min="16132" max="16132" width="13.42578125" style="3" customWidth="1"/>
    <col min="16133" max="16384" width="9.140625" style="3"/>
  </cols>
  <sheetData>
    <row r="1" spans="1:4" hidden="1" x14ac:dyDescent="0.25">
      <c r="A1" s="1"/>
      <c r="B1" s="1"/>
      <c r="C1" s="2" t="s">
        <v>0</v>
      </c>
    </row>
    <row r="2" spans="1:4" hidden="1" x14ac:dyDescent="0.25">
      <c r="A2" s="1"/>
      <c r="B2" s="1"/>
      <c r="C2" s="52" t="s">
        <v>1</v>
      </c>
      <c r="D2" s="52"/>
    </row>
    <row r="3" spans="1:4" hidden="1" x14ac:dyDescent="0.25">
      <c r="A3" s="4"/>
      <c r="B3" s="4"/>
      <c r="C3" s="53" t="s">
        <v>2</v>
      </c>
      <c r="D3" s="53"/>
    </row>
    <row r="4" spans="1:4" hidden="1" x14ac:dyDescent="0.25">
      <c r="A4" s="5"/>
      <c r="B4" s="5"/>
      <c r="C4" s="54" t="s">
        <v>3</v>
      </c>
      <c r="D4" s="54"/>
    </row>
    <row r="5" spans="1:4" hidden="1" x14ac:dyDescent="0.25">
      <c r="A5" s="5"/>
      <c r="B5" s="5"/>
      <c r="C5" s="55" t="s">
        <v>4</v>
      </c>
      <c r="D5" s="55"/>
    </row>
    <row r="6" spans="1:4" ht="15.75" thickBot="1" x14ac:dyDescent="0.3">
      <c r="A6" s="6"/>
      <c r="B6" s="6"/>
    </row>
    <row r="7" spans="1:4" ht="15.75" x14ac:dyDescent="0.25">
      <c r="A7" s="6"/>
      <c r="B7" s="6"/>
      <c r="C7" s="56" t="s">
        <v>95</v>
      </c>
      <c r="D7" s="57"/>
    </row>
    <row r="8" spans="1:4" ht="15.75" thickBot="1" x14ac:dyDescent="0.3">
      <c r="A8" s="6"/>
      <c r="B8" s="6"/>
      <c r="C8" s="7"/>
      <c r="D8" s="8"/>
    </row>
    <row r="9" spans="1:4" s="10" customFormat="1" x14ac:dyDescent="0.25">
      <c r="A9" s="9"/>
      <c r="B9" s="9"/>
      <c r="C9" s="48" t="s">
        <v>6</v>
      </c>
      <c r="D9" s="50" t="s">
        <v>7</v>
      </c>
    </row>
    <row r="10" spans="1:4" ht="15.75" thickBot="1" x14ac:dyDescent="0.3">
      <c r="A10" s="11"/>
      <c r="B10" s="11"/>
      <c r="C10" s="49"/>
      <c r="D10" s="51"/>
    </row>
    <row r="11" spans="1:4" x14ac:dyDescent="0.25">
      <c r="A11" s="12"/>
      <c r="B11" s="12"/>
      <c r="C11" s="13" t="s">
        <v>96</v>
      </c>
      <c r="D11" s="14">
        <v>228423.16</v>
      </c>
    </row>
    <row r="12" spans="1:4" outlineLevel="1" x14ac:dyDescent="0.25">
      <c r="A12" s="15"/>
      <c r="B12" s="15"/>
      <c r="C12" s="16" t="s">
        <v>9</v>
      </c>
      <c r="D12" s="36">
        <f>D13+D14+D15+D16+D17+D18+D19</f>
        <v>320054.55</v>
      </c>
    </row>
    <row r="13" spans="1:4" outlineLevel="3" x14ac:dyDescent="0.25">
      <c r="A13" s="15"/>
      <c r="B13" s="15"/>
      <c r="C13" s="18" t="s">
        <v>97</v>
      </c>
      <c r="D13" s="19">
        <v>7614</v>
      </c>
    </row>
    <row r="14" spans="1:4" ht="24" outlineLevel="3" x14ac:dyDescent="0.25">
      <c r="A14" s="15"/>
      <c r="B14" s="15"/>
      <c r="C14" s="18" t="s">
        <v>98</v>
      </c>
      <c r="D14" s="19">
        <v>60000</v>
      </c>
    </row>
    <row r="15" spans="1:4" outlineLevel="3" x14ac:dyDescent="0.25">
      <c r="A15" s="15"/>
      <c r="B15" s="15"/>
      <c r="C15" s="18" t="s">
        <v>99</v>
      </c>
      <c r="D15" s="19">
        <v>3000</v>
      </c>
    </row>
    <row r="16" spans="1:4" outlineLevel="3" x14ac:dyDescent="0.25">
      <c r="A16" s="15"/>
      <c r="B16" s="15"/>
      <c r="C16" s="18" t="s">
        <v>100</v>
      </c>
      <c r="D16" s="19">
        <v>1000</v>
      </c>
    </row>
    <row r="17" spans="1:6" outlineLevel="3" x14ac:dyDescent="0.25">
      <c r="A17" s="15"/>
      <c r="B17" s="15"/>
      <c r="C17" s="18" t="s">
        <v>81</v>
      </c>
      <c r="D17" s="19">
        <v>6000</v>
      </c>
    </row>
    <row r="18" spans="1:6" outlineLevel="3" x14ac:dyDescent="0.25">
      <c r="A18" s="15"/>
      <c r="B18" s="15"/>
      <c r="C18" s="18" t="s">
        <v>101</v>
      </c>
      <c r="D18" s="19">
        <v>11480.55</v>
      </c>
      <c r="E18" s="20"/>
    </row>
    <row r="19" spans="1:6" outlineLevel="3" x14ac:dyDescent="0.25">
      <c r="A19" s="15"/>
      <c r="B19" s="15"/>
      <c r="C19" s="18" t="s">
        <v>83</v>
      </c>
      <c r="D19" s="19">
        <v>230960</v>
      </c>
      <c r="E19" s="20"/>
    </row>
    <row r="20" spans="1:6" outlineLevel="3" x14ac:dyDescent="0.25">
      <c r="A20" s="15"/>
      <c r="B20" s="15"/>
      <c r="C20" s="16" t="s">
        <v>19</v>
      </c>
      <c r="D20" s="22">
        <f>D22+D23+D28+D30+D31+D32</f>
        <v>298268.09999999998</v>
      </c>
    </row>
    <row r="21" spans="1:6" outlineLevel="3" x14ac:dyDescent="0.25">
      <c r="A21" s="15"/>
      <c r="B21" s="15"/>
      <c r="C21" s="24" t="s">
        <v>20</v>
      </c>
      <c r="D21" s="19"/>
    </row>
    <row r="22" spans="1:6" outlineLevel="1" x14ac:dyDescent="0.25">
      <c r="A22" s="15"/>
      <c r="B22" s="15"/>
      <c r="C22" s="25" t="s">
        <v>102</v>
      </c>
      <c r="D22" s="22">
        <v>230960</v>
      </c>
      <c r="E22" s="26"/>
      <c r="F22" s="26"/>
    </row>
    <row r="23" spans="1:6" ht="24" outlineLevel="1" x14ac:dyDescent="0.25">
      <c r="A23" s="15"/>
      <c r="B23" s="15"/>
      <c r="C23" s="25" t="s">
        <v>36</v>
      </c>
      <c r="D23" s="22">
        <f>D25+D26+D27+D24</f>
        <v>5303.76</v>
      </c>
      <c r="E23" s="26"/>
      <c r="F23" s="26"/>
    </row>
    <row r="24" spans="1:6" outlineLevel="1" x14ac:dyDescent="0.25">
      <c r="A24" s="15"/>
      <c r="B24" s="15"/>
      <c r="C24" s="18" t="s">
        <v>103</v>
      </c>
      <c r="D24" s="19">
        <v>200</v>
      </c>
      <c r="E24" s="26"/>
      <c r="F24" s="26"/>
    </row>
    <row r="25" spans="1:6" ht="24" outlineLevel="1" x14ac:dyDescent="0.25">
      <c r="A25" s="15"/>
      <c r="B25" s="15"/>
      <c r="C25" s="18" t="s">
        <v>86</v>
      </c>
      <c r="D25" s="19">
        <v>1500</v>
      </c>
      <c r="E25" s="26"/>
      <c r="F25" s="26"/>
    </row>
    <row r="26" spans="1:6" ht="24" outlineLevel="1" x14ac:dyDescent="0.25">
      <c r="A26" s="15"/>
      <c r="B26" s="15"/>
      <c r="C26" s="18" t="s">
        <v>104</v>
      </c>
      <c r="D26" s="19">
        <v>1996</v>
      </c>
      <c r="E26" s="26"/>
      <c r="F26" s="26"/>
    </row>
    <row r="27" spans="1:6" ht="24" outlineLevel="1" x14ac:dyDescent="0.25">
      <c r="A27" s="15"/>
      <c r="B27" s="15"/>
      <c r="C27" s="18" t="s">
        <v>89</v>
      </c>
      <c r="D27" s="19">
        <v>1607.76</v>
      </c>
      <c r="E27" s="26"/>
      <c r="F27" s="26"/>
    </row>
    <row r="28" spans="1:6" outlineLevel="1" x14ac:dyDescent="0.25">
      <c r="A28" s="15"/>
      <c r="B28" s="15"/>
      <c r="C28" s="25" t="s">
        <v>70</v>
      </c>
      <c r="D28" s="22">
        <f>D29</f>
        <v>3854</v>
      </c>
      <c r="E28" s="26"/>
      <c r="F28" s="26"/>
    </row>
    <row r="29" spans="1:6" ht="24" outlineLevel="1" x14ac:dyDescent="0.25">
      <c r="A29" s="15"/>
      <c r="B29" s="15"/>
      <c r="C29" s="18" t="s">
        <v>104</v>
      </c>
      <c r="D29" s="19">
        <v>3854</v>
      </c>
      <c r="E29" s="26"/>
      <c r="F29" s="26"/>
    </row>
    <row r="30" spans="1:6" ht="36" outlineLevel="1" x14ac:dyDescent="0.25">
      <c r="A30" s="15"/>
      <c r="B30" s="15"/>
      <c r="C30" s="25" t="s">
        <v>93</v>
      </c>
      <c r="D30" s="22">
        <v>6000</v>
      </c>
    </row>
    <row r="31" spans="1:6" outlineLevel="1" x14ac:dyDescent="0.25">
      <c r="A31" s="15"/>
      <c r="B31" s="15"/>
      <c r="C31" s="25" t="s">
        <v>105</v>
      </c>
      <c r="D31" s="22">
        <v>8828.93</v>
      </c>
    </row>
    <row r="32" spans="1:6" ht="24" x14ac:dyDescent="0.25">
      <c r="A32" s="15"/>
      <c r="B32" s="15"/>
      <c r="C32" s="25" t="s">
        <v>48</v>
      </c>
      <c r="D32" s="22">
        <v>43321.41</v>
      </c>
    </row>
    <row r="33" spans="1:5" x14ac:dyDescent="0.25">
      <c r="A33" s="15"/>
      <c r="B33" s="15"/>
      <c r="C33" s="30" t="s">
        <v>49</v>
      </c>
      <c r="D33" s="19">
        <v>27450</v>
      </c>
      <c r="E33" s="26"/>
    </row>
    <row r="34" spans="1:5" ht="15.75" thickBot="1" x14ac:dyDescent="0.3">
      <c r="A34" s="6"/>
      <c r="B34" s="6"/>
      <c r="C34" s="31" t="s">
        <v>106</v>
      </c>
      <c r="D34" s="32">
        <f>D11+D12-D20</f>
        <v>250209.61</v>
      </c>
    </row>
    <row r="35" spans="1:5" x14ac:dyDescent="0.25">
      <c r="C35" s="33"/>
    </row>
  </sheetData>
  <mergeCells count="7">
    <mergeCell ref="C9:C10"/>
    <mergeCell ref="D9:D10"/>
    <mergeCell ref="C2:D2"/>
    <mergeCell ref="C3:D3"/>
    <mergeCell ref="C4:D4"/>
    <mergeCell ref="C5:D5"/>
    <mergeCell ref="C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2" workbookViewId="0">
      <selection activeCell="C34" sqref="C34:D34"/>
    </sheetView>
  </sheetViews>
  <sheetFormatPr defaultColWidth="9.140625" defaultRowHeight="15" outlineLevelRow="3" x14ac:dyDescent="0.25"/>
  <cols>
    <col min="1" max="2" width="1" style="3" customWidth="1"/>
    <col min="3" max="3" width="48.5703125" style="3" customWidth="1"/>
    <col min="4" max="4" width="13.42578125" style="3" customWidth="1"/>
    <col min="5" max="5" width="15.28515625" style="3" customWidth="1"/>
    <col min="6" max="256" width="9.140625" style="3"/>
    <col min="257" max="258" width="1" style="3" customWidth="1"/>
    <col min="259" max="259" width="48.5703125" style="3" customWidth="1"/>
    <col min="260" max="260" width="13.42578125" style="3" customWidth="1"/>
    <col min="261" max="261" width="15.28515625" style="3" customWidth="1"/>
    <col min="262" max="512" width="9.140625" style="3"/>
    <col min="513" max="514" width="1" style="3" customWidth="1"/>
    <col min="515" max="515" width="48.5703125" style="3" customWidth="1"/>
    <col min="516" max="516" width="13.42578125" style="3" customWidth="1"/>
    <col min="517" max="517" width="15.28515625" style="3" customWidth="1"/>
    <col min="518" max="768" width="9.140625" style="3"/>
    <col min="769" max="770" width="1" style="3" customWidth="1"/>
    <col min="771" max="771" width="48.5703125" style="3" customWidth="1"/>
    <col min="772" max="772" width="13.42578125" style="3" customWidth="1"/>
    <col min="773" max="773" width="15.28515625" style="3" customWidth="1"/>
    <col min="774" max="1024" width="9.140625" style="3"/>
    <col min="1025" max="1026" width="1" style="3" customWidth="1"/>
    <col min="1027" max="1027" width="48.5703125" style="3" customWidth="1"/>
    <col min="1028" max="1028" width="13.42578125" style="3" customWidth="1"/>
    <col min="1029" max="1029" width="15.28515625" style="3" customWidth="1"/>
    <col min="1030" max="1280" width="9.140625" style="3"/>
    <col min="1281" max="1282" width="1" style="3" customWidth="1"/>
    <col min="1283" max="1283" width="48.5703125" style="3" customWidth="1"/>
    <col min="1284" max="1284" width="13.42578125" style="3" customWidth="1"/>
    <col min="1285" max="1285" width="15.28515625" style="3" customWidth="1"/>
    <col min="1286" max="1536" width="9.140625" style="3"/>
    <col min="1537" max="1538" width="1" style="3" customWidth="1"/>
    <col min="1539" max="1539" width="48.5703125" style="3" customWidth="1"/>
    <col min="1540" max="1540" width="13.42578125" style="3" customWidth="1"/>
    <col min="1541" max="1541" width="15.28515625" style="3" customWidth="1"/>
    <col min="1542" max="1792" width="9.140625" style="3"/>
    <col min="1793" max="1794" width="1" style="3" customWidth="1"/>
    <col min="1795" max="1795" width="48.5703125" style="3" customWidth="1"/>
    <col min="1796" max="1796" width="13.42578125" style="3" customWidth="1"/>
    <col min="1797" max="1797" width="15.28515625" style="3" customWidth="1"/>
    <col min="1798" max="2048" width="9.140625" style="3"/>
    <col min="2049" max="2050" width="1" style="3" customWidth="1"/>
    <col min="2051" max="2051" width="48.5703125" style="3" customWidth="1"/>
    <col min="2052" max="2052" width="13.42578125" style="3" customWidth="1"/>
    <col min="2053" max="2053" width="15.28515625" style="3" customWidth="1"/>
    <col min="2054" max="2304" width="9.140625" style="3"/>
    <col min="2305" max="2306" width="1" style="3" customWidth="1"/>
    <col min="2307" max="2307" width="48.5703125" style="3" customWidth="1"/>
    <col min="2308" max="2308" width="13.42578125" style="3" customWidth="1"/>
    <col min="2309" max="2309" width="15.28515625" style="3" customWidth="1"/>
    <col min="2310" max="2560" width="9.140625" style="3"/>
    <col min="2561" max="2562" width="1" style="3" customWidth="1"/>
    <col min="2563" max="2563" width="48.5703125" style="3" customWidth="1"/>
    <col min="2564" max="2564" width="13.42578125" style="3" customWidth="1"/>
    <col min="2565" max="2565" width="15.28515625" style="3" customWidth="1"/>
    <col min="2566" max="2816" width="9.140625" style="3"/>
    <col min="2817" max="2818" width="1" style="3" customWidth="1"/>
    <col min="2819" max="2819" width="48.5703125" style="3" customWidth="1"/>
    <col min="2820" max="2820" width="13.42578125" style="3" customWidth="1"/>
    <col min="2821" max="2821" width="15.28515625" style="3" customWidth="1"/>
    <col min="2822" max="3072" width="9.140625" style="3"/>
    <col min="3073" max="3074" width="1" style="3" customWidth="1"/>
    <col min="3075" max="3075" width="48.5703125" style="3" customWidth="1"/>
    <col min="3076" max="3076" width="13.42578125" style="3" customWidth="1"/>
    <col min="3077" max="3077" width="15.28515625" style="3" customWidth="1"/>
    <col min="3078" max="3328" width="9.140625" style="3"/>
    <col min="3329" max="3330" width="1" style="3" customWidth="1"/>
    <col min="3331" max="3331" width="48.5703125" style="3" customWidth="1"/>
    <col min="3332" max="3332" width="13.42578125" style="3" customWidth="1"/>
    <col min="3333" max="3333" width="15.28515625" style="3" customWidth="1"/>
    <col min="3334" max="3584" width="9.140625" style="3"/>
    <col min="3585" max="3586" width="1" style="3" customWidth="1"/>
    <col min="3587" max="3587" width="48.5703125" style="3" customWidth="1"/>
    <col min="3588" max="3588" width="13.42578125" style="3" customWidth="1"/>
    <col min="3589" max="3589" width="15.28515625" style="3" customWidth="1"/>
    <col min="3590" max="3840" width="9.140625" style="3"/>
    <col min="3841" max="3842" width="1" style="3" customWidth="1"/>
    <col min="3843" max="3843" width="48.5703125" style="3" customWidth="1"/>
    <col min="3844" max="3844" width="13.42578125" style="3" customWidth="1"/>
    <col min="3845" max="3845" width="15.28515625" style="3" customWidth="1"/>
    <col min="3846" max="4096" width="9.140625" style="3"/>
    <col min="4097" max="4098" width="1" style="3" customWidth="1"/>
    <col min="4099" max="4099" width="48.5703125" style="3" customWidth="1"/>
    <col min="4100" max="4100" width="13.42578125" style="3" customWidth="1"/>
    <col min="4101" max="4101" width="15.28515625" style="3" customWidth="1"/>
    <col min="4102" max="4352" width="9.140625" style="3"/>
    <col min="4353" max="4354" width="1" style="3" customWidth="1"/>
    <col min="4355" max="4355" width="48.5703125" style="3" customWidth="1"/>
    <col min="4356" max="4356" width="13.42578125" style="3" customWidth="1"/>
    <col min="4357" max="4357" width="15.28515625" style="3" customWidth="1"/>
    <col min="4358" max="4608" width="9.140625" style="3"/>
    <col min="4609" max="4610" width="1" style="3" customWidth="1"/>
    <col min="4611" max="4611" width="48.5703125" style="3" customWidth="1"/>
    <col min="4612" max="4612" width="13.42578125" style="3" customWidth="1"/>
    <col min="4613" max="4613" width="15.28515625" style="3" customWidth="1"/>
    <col min="4614" max="4864" width="9.140625" style="3"/>
    <col min="4865" max="4866" width="1" style="3" customWidth="1"/>
    <col min="4867" max="4867" width="48.5703125" style="3" customWidth="1"/>
    <col min="4868" max="4868" width="13.42578125" style="3" customWidth="1"/>
    <col min="4869" max="4869" width="15.28515625" style="3" customWidth="1"/>
    <col min="4870" max="5120" width="9.140625" style="3"/>
    <col min="5121" max="5122" width="1" style="3" customWidth="1"/>
    <col min="5123" max="5123" width="48.5703125" style="3" customWidth="1"/>
    <col min="5124" max="5124" width="13.42578125" style="3" customWidth="1"/>
    <col min="5125" max="5125" width="15.28515625" style="3" customWidth="1"/>
    <col min="5126" max="5376" width="9.140625" style="3"/>
    <col min="5377" max="5378" width="1" style="3" customWidth="1"/>
    <col min="5379" max="5379" width="48.5703125" style="3" customWidth="1"/>
    <col min="5380" max="5380" width="13.42578125" style="3" customWidth="1"/>
    <col min="5381" max="5381" width="15.28515625" style="3" customWidth="1"/>
    <col min="5382" max="5632" width="9.140625" style="3"/>
    <col min="5633" max="5634" width="1" style="3" customWidth="1"/>
    <col min="5635" max="5635" width="48.5703125" style="3" customWidth="1"/>
    <col min="5636" max="5636" width="13.42578125" style="3" customWidth="1"/>
    <col min="5637" max="5637" width="15.28515625" style="3" customWidth="1"/>
    <col min="5638" max="5888" width="9.140625" style="3"/>
    <col min="5889" max="5890" width="1" style="3" customWidth="1"/>
    <col min="5891" max="5891" width="48.5703125" style="3" customWidth="1"/>
    <col min="5892" max="5892" width="13.42578125" style="3" customWidth="1"/>
    <col min="5893" max="5893" width="15.28515625" style="3" customWidth="1"/>
    <col min="5894" max="6144" width="9.140625" style="3"/>
    <col min="6145" max="6146" width="1" style="3" customWidth="1"/>
    <col min="6147" max="6147" width="48.5703125" style="3" customWidth="1"/>
    <col min="6148" max="6148" width="13.42578125" style="3" customWidth="1"/>
    <col min="6149" max="6149" width="15.28515625" style="3" customWidth="1"/>
    <col min="6150" max="6400" width="9.140625" style="3"/>
    <col min="6401" max="6402" width="1" style="3" customWidth="1"/>
    <col min="6403" max="6403" width="48.5703125" style="3" customWidth="1"/>
    <col min="6404" max="6404" width="13.42578125" style="3" customWidth="1"/>
    <col min="6405" max="6405" width="15.28515625" style="3" customWidth="1"/>
    <col min="6406" max="6656" width="9.140625" style="3"/>
    <col min="6657" max="6658" width="1" style="3" customWidth="1"/>
    <col min="6659" max="6659" width="48.5703125" style="3" customWidth="1"/>
    <col min="6660" max="6660" width="13.42578125" style="3" customWidth="1"/>
    <col min="6661" max="6661" width="15.28515625" style="3" customWidth="1"/>
    <col min="6662" max="6912" width="9.140625" style="3"/>
    <col min="6913" max="6914" width="1" style="3" customWidth="1"/>
    <col min="6915" max="6915" width="48.5703125" style="3" customWidth="1"/>
    <col min="6916" max="6916" width="13.42578125" style="3" customWidth="1"/>
    <col min="6917" max="6917" width="15.28515625" style="3" customWidth="1"/>
    <col min="6918" max="7168" width="9.140625" style="3"/>
    <col min="7169" max="7170" width="1" style="3" customWidth="1"/>
    <col min="7171" max="7171" width="48.5703125" style="3" customWidth="1"/>
    <col min="7172" max="7172" width="13.42578125" style="3" customWidth="1"/>
    <col min="7173" max="7173" width="15.28515625" style="3" customWidth="1"/>
    <col min="7174" max="7424" width="9.140625" style="3"/>
    <col min="7425" max="7426" width="1" style="3" customWidth="1"/>
    <col min="7427" max="7427" width="48.5703125" style="3" customWidth="1"/>
    <col min="7428" max="7428" width="13.42578125" style="3" customWidth="1"/>
    <col min="7429" max="7429" width="15.28515625" style="3" customWidth="1"/>
    <col min="7430" max="7680" width="9.140625" style="3"/>
    <col min="7681" max="7682" width="1" style="3" customWidth="1"/>
    <col min="7683" max="7683" width="48.5703125" style="3" customWidth="1"/>
    <col min="7684" max="7684" width="13.42578125" style="3" customWidth="1"/>
    <col min="7685" max="7685" width="15.28515625" style="3" customWidth="1"/>
    <col min="7686" max="7936" width="9.140625" style="3"/>
    <col min="7937" max="7938" width="1" style="3" customWidth="1"/>
    <col min="7939" max="7939" width="48.5703125" style="3" customWidth="1"/>
    <col min="7940" max="7940" width="13.42578125" style="3" customWidth="1"/>
    <col min="7941" max="7941" width="15.28515625" style="3" customWidth="1"/>
    <col min="7942" max="8192" width="9.140625" style="3"/>
    <col min="8193" max="8194" width="1" style="3" customWidth="1"/>
    <col min="8195" max="8195" width="48.5703125" style="3" customWidth="1"/>
    <col min="8196" max="8196" width="13.42578125" style="3" customWidth="1"/>
    <col min="8197" max="8197" width="15.28515625" style="3" customWidth="1"/>
    <col min="8198" max="8448" width="9.140625" style="3"/>
    <col min="8449" max="8450" width="1" style="3" customWidth="1"/>
    <col min="8451" max="8451" width="48.5703125" style="3" customWidth="1"/>
    <col min="8452" max="8452" width="13.42578125" style="3" customWidth="1"/>
    <col min="8453" max="8453" width="15.28515625" style="3" customWidth="1"/>
    <col min="8454" max="8704" width="9.140625" style="3"/>
    <col min="8705" max="8706" width="1" style="3" customWidth="1"/>
    <col min="8707" max="8707" width="48.5703125" style="3" customWidth="1"/>
    <col min="8708" max="8708" width="13.42578125" style="3" customWidth="1"/>
    <col min="8709" max="8709" width="15.28515625" style="3" customWidth="1"/>
    <col min="8710" max="8960" width="9.140625" style="3"/>
    <col min="8961" max="8962" width="1" style="3" customWidth="1"/>
    <col min="8963" max="8963" width="48.5703125" style="3" customWidth="1"/>
    <col min="8964" max="8964" width="13.42578125" style="3" customWidth="1"/>
    <col min="8965" max="8965" width="15.28515625" style="3" customWidth="1"/>
    <col min="8966" max="9216" width="9.140625" style="3"/>
    <col min="9217" max="9218" width="1" style="3" customWidth="1"/>
    <col min="9219" max="9219" width="48.5703125" style="3" customWidth="1"/>
    <col min="9220" max="9220" width="13.42578125" style="3" customWidth="1"/>
    <col min="9221" max="9221" width="15.28515625" style="3" customWidth="1"/>
    <col min="9222" max="9472" width="9.140625" style="3"/>
    <col min="9473" max="9474" width="1" style="3" customWidth="1"/>
    <col min="9475" max="9475" width="48.5703125" style="3" customWidth="1"/>
    <col min="9476" max="9476" width="13.42578125" style="3" customWidth="1"/>
    <col min="9477" max="9477" width="15.28515625" style="3" customWidth="1"/>
    <col min="9478" max="9728" width="9.140625" style="3"/>
    <col min="9729" max="9730" width="1" style="3" customWidth="1"/>
    <col min="9731" max="9731" width="48.5703125" style="3" customWidth="1"/>
    <col min="9732" max="9732" width="13.42578125" style="3" customWidth="1"/>
    <col min="9733" max="9733" width="15.28515625" style="3" customWidth="1"/>
    <col min="9734" max="9984" width="9.140625" style="3"/>
    <col min="9985" max="9986" width="1" style="3" customWidth="1"/>
    <col min="9987" max="9987" width="48.5703125" style="3" customWidth="1"/>
    <col min="9988" max="9988" width="13.42578125" style="3" customWidth="1"/>
    <col min="9989" max="9989" width="15.28515625" style="3" customWidth="1"/>
    <col min="9990" max="10240" width="9.140625" style="3"/>
    <col min="10241" max="10242" width="1" style="3" customWidth="1"/>
    <col min="10243" max="10243" width="48.5703125" style="3" customWidth="1"/>
    <col min="10244" max="10244" width="13.42578125" style="3" customWidth="1"/>
    <col min="10245" max="10245" width="15.28515625" style="3" customWidth="1"/>
    <col min="10246" max="10496" width="9.140625" style="3"/>
    <col min="10497" max="10498" width="1" style="3" customWidth="1"/>
    <col min="10499" max="10499" width="48.5703125" style="3" customWidth="1"/>
    <col min="10500" max="10500" width="13.42578125" style="3" customWidth="1"/>
    <col min="10501" max="10501" width="15.28515625" style="3" customWidth="1"/>
    <col min="10502" max="10752" width="9.140625" style="3"/>
    <col min="10753" max="10754" width="1" style="3" customWidth="1"/>
    <col min="10755" max="10755" width="48.5703125" style="3" customWidth="1"/>
    <col min="10756" max="10756" width="13.42578125" style="3" customWidth="1"/>
    <col min="10757" max="10757" width="15.28515625" style="3" customWidth="1"/>
    <col min="10758" max="11008" width="9.140625" style="3"/>
    <col min="11009" max="11010" width="1" style="3" customWidth="1"/>
    <col min="11011" max="11011" width="48.5703125" style="3" customWidth="1"/>
    <col min="11012" max="11012" width="13.42578125" style="3" customWidth="1"/>
    <col min="11013" max="11013" width="15.28515625" style="3" customWidth="1"/>
    <col min="11014" max="11264" width="9.140625" style="3"/>
    <col min="11265" max="11266" width="1" style="3" customWidth="1"/>
    <col min="11267" max="11267" width="48.5703125" style="3" customWidth="1"/>
    <col min="11268" max="11268" width="13.42578125" style="3" customWidth="1"/>
    <col min="11269" max="11269" width="15.28515625" style="3" customWidth="1"/>
    <col min="11270" max="11520" width="9.140625" style="3"/>
    <col min="11521" max="11522" width="1" style="3" customWidth="1"/>
    <col min="11523" max="11523" width="48.5703125" style="3" customWidth="1"/>
    <col min="11524" max="11524" width="13.42578125" style="3" customWidth="1"/>
    <col min="11525" max="11525" width="15.28515625" style="3" customWidth="1"/>
    <col min="11526" max="11776" width="9.140625" style="3"/>
    <col min="11777" max="11778" width="1" style="3" customWidth="1"/>
    <col min="11779" max="11779" width="48.5703125" style="3" customWidth="1"/>
    <col min="11780" max="11780" width="13.42578125" style="3" customWidth="1"/>
    <col min="11781" max="11781" width="15.28515625" style="3" customWidth="1"/>
    <col min="11782" max="12032" width="9.140625" style="3"/>
    <col min="12033" max="12034" width="1" style="3" customWidth="1"/>
    <col min="12035" max="12035" width="48.5703125" style="3" customWidth="1"/>
    <col min="12036" max="12036" width="13.42578125" style="3" customWidth="1"/>
    <col min="12037" max="12037" width="15.28515625" style="3" customWidth="1"/>
    <col min="12038" max="12288" width="9.140625" style="3"/>
    <col min="12289" max="12290" width="1" style="3" customWidth="1"/>
    <col min="12291" max="12291" width="48.5703125" style="3" customWidth="1"/>
    <col min="12292" max="12292" width="13.42578125" style="3" customWidth="1"/>
    <col min="12293" max="12293" width="15.28515625" style="3" customWidth="1"/>
    <col min="12294" max="12544" width="9.140625" style="3"/>
    <col min="12545" max="12546" width="1" style="3" customWidth="1"/>
    <col min="12547" max="12547" width="48.5703125" style="3" customWidth="1"/>
    <col min="12548" max="12548" width="13.42578125" style="3" customWidth="1"/>
    <col min="12549" max="12549" width="15.28515625" style="3" customWidth="1"/>
    <col min="12550" max="12800" width="9.140625" style="3"/>
    <col min="12801" max="12802" width="1" style="3" customWidth="1"/>
    <col min="12803" max="12803" width="48.5703125" style="3" customWidth="1"/>
    <col min="12804" max="12804" width="13.42578125" style="3" customWidth="1"/>
    <col min="12805" max="12805" width="15.28515625" style="3" customWidth="1"/>
    <col min="12806" max="13056" width="9.140625" style="3"/>
    <col min="13057" max="13058" width="1" style="3" customWidth="1"/>
    <col min="13059" max="13059" width="48.5703125" style="3" customWidth="1"/>
    <col min="13060" max="13060" width="13.42578125" style="3" customWidth="1"/>
    <col min="13061" max="13061" width="15.28515625" style="3" customWidth="1"/>
    <col min="13062" max="13312" width="9.140625" style="3"/>
    <col min="13313" max="13314" width="1" style="3" customWidth="1"/>
    <col min="13315" max="13315" width="48.5703125" style="3" customWidth="1"/>
    <col min="13316" max="13316" width="13.42578125" style="3" customWidth="1"/>
    <col min="13317" max="13317" width="15.28515625" style="3" customWidth="1"/>
    <col min="13318" max="13568" width="9.140625" style="3"/>
    <col min="13569" max="13570" width="1" style="3" customWidth="1"/>
    <col min="13571" max="13571" width="48.5703125" style="3" customWidth="1"/>
    <col min="13572" max="13572" width="13.42578125" style="3" customWidth="1"/>
    <col min="13573" max="13573" width="15.28515625" style="3" customWidth="1"/>
    <col min="13574" max="13824" width="9.140625" style="3"/>
    <col min="13825" max="13826" width="1" style="3" customWidth="1"/>
    <col min="13827" max="13827" width="48.5703125" style="3" customWidth="1"/>
    <col min="13828" max="13828" width="13.42578125" style="3" customWidth="1"/>
    <col min="13829" max="13829" width="15.28515625" style="3" customWidth="1"/>
    <col min="13830" max="14080" width="9.140625" style="3"/>
    <col min="14081" max="14082" width="1" style="3" customWidth="1"/>
    <col min="14083" max="14083" width="48.5703125" style="3" customWidth="1"/>
    <col min="14084" max="14084" width="13.42578125" style="3" customWidth="1"/>
    <col min="14085" max="14085" width="15.28515625" style="3" customWidth="1"/>
    <col min="14086" max="14336" width="9.140625" style="3"/>
    <col min="14337" max="14338" width="1" style="3" customWidth="1"/>
    <col min="14339" max="14339" width="48.5703125" style="3" customWidth="1"/>
    <col min="14340" max="14340" width="13.42578125" style="3" customWidth="1"/>
    <col min="14341" max="14341" width="15.28515625" style="3" customWidth="1"/>
    <col min="14342" max="14592" width="9.140625" style="3"/>
    <col min="14593" max="14594" width="1" style="3" customWidth="1"/>
    <col min="14595" max="14595" width="48.5703125" style="3" customWidth="1"/>
    <col min="14596" max="14596" width="13.42578125" style="3" customWidth="1"/>
    <col min="14597" max="14597" width="15.28515625" style="3" customWidth="1"/>
    <col min="14598" max="14848" width="9.140625" style="3"/>
    <col min="14849" max="14850" width="1" style="3" customWidth="1"/>
    <col min="14851" max="14851" width="48.5703125" style="3" customWidth="1"/>
    <col min="14852" max="14852" width="13.42578125" style="3" customWidth="1"/>
    <col min="14853" max="14853" width="15.28515625" style="3" customWidth="1"/>
    <col min="14854" max="15104" width="9.140625" style="3"/>
    <col min="15105" max="15106" width="1" style="3" customWidth="1"/>
    <col min="15107" max="15107" width="48.5703125" style="3" customWidth="1"/>
    <col min="15108" max="15108" width="13.42578125" style="3" customWidth="1"/>
    <col min="15109" max="15109" width="15.28515625" style="3" customWidth="1"/>
    <col min="15110" max="15360" width="9.140625" style="3"/>
    <col min="15361" max="15362" width="1" style="3" customWidth="1"/>
    <col min="15363" max="15363" width="48.5703125" style="3" customWidth="1"/>
    <col min="15364" max="15364" width="13.42578125" style="3" customWidth="1"/>
    <col min="15365" max="15365" width="15.28515625" style="3" customWidth="1"/>
    <col min="15366" max="15616" width="9.140625" style="3"/>
    <col min="15617" max="15618" width="1" style="3" customWidth="1"/>
    <col min="15619" max="15619" width="48.5703125" style="3" customWidth="1"/>
    <col min="15620" max="15620" width="13.42578125" style="3" customWidth="1"/>
    <col min="15621" max="15621" width="15.28515625" style="3" customWidth="1"/>
    <col min="15622" max="15872" width="9.140625" style="3"/>
    <col min="15873" max="15874" width="1" style="3" customWidth="1"/>
    <col min="15875" max="15875" width="48.5703125" style="3" customWidth="1"/>
    <col min="15876" max="15876" width="13.42578125" style="3" customWidth="1"/>
    <col min="15877" max="15877" width="15.28515625" style="3" customWidth="1"/>
    <col min="15878" max="16128" width="9.140625" style="3"/>
    <col min="16129" max="16130" width="1" style="3" customWidth="1"/>
    <col min="16131" max="16131" width="48.5703125" style="3" customWidth="1"/>
    <col min="16132" max="16132" width="13.42578125" style="3" customWidth="1"/>
    <col min="16133" max="16133" width="15.28515625" style="3" customWidth="1"/>
    <col min="16134" max="16384" width="9.140625" style="3"/>
  </cols>
  <sheetData>
    <row r="1" spans="1:6" hidden="1" x14ac:dyDescent="0.25">
      <c r="A1" s="1"/>
      <c r="B1" s="1"/>
      <c r="C1" s="2" t="s">
        <v>0</v>
      </c>
    </row>
    <row r="2" spans="1:6" hidden="1" x14ac:dyDescent="0.25">
      <c r="A2" s="1"/>
      <c r="B2" s="1"/>
      <c r="C2" s="52" t="s">
        <v>1</v>
      </c>
      <c r="D2" s="52"/>
    </row>
    <row r="3" spans="1:6" hidden="1" x14ac:dyDescent="0.25">
      <c r="A3" s="4"/>
      <c r="B3" s="4"/>
      <c r="C3" s="53" t="s">
        <v>2</v>
      </c>
      <c r="D3" s="53"/>
    </row>
    <row r="4" spans="1:6" hidden="1" x14ac:dyDescent="0.25">
      <c r="A4" s="5"/>
      <c r="B4" s="5"/>
      <c r="C4" s="54" t="s">
        <v>3</v>
      </c>
      <c r="D4" s="54"/>
    </row>
    <row r="5" spans="1:6" hidden="1" x14ac:dyDescent="0.25">
      <c r="A5" s="5"/>
      <c r="B5" s="5"/>
      <c r="C5" s="55" t="s">
        <v>4</v>
      </c>
      <c r="D5" s="55"/>
    </row>
    <row r="6" spans="1:6" ht="15.75" thickBot="1" x14ac:dyDescent="0.3">
      <c r="A6" s="6"/>
      <c r="B6" s="6"/>
    </row>
    <row r="7" spans="1:6" ht="15.75" x14ac:dyDescent="0.25">
      <c r="A7" s="6"/>
      <c r="B7" s="6"/>
      <c r="C7" s="56" t="s">
        <v>74</v>
      </c>
      <c r="D7" s="57"/>
    </row>
    <row r="8" spans="1:6" ht="15.75" thickBot="1" x14ac:dyDescent="0.3">
      <c r="A8" s="6"/>
      <c r="B8" s="6"/>
      <c r="C8" s="7"/>
      <c r="D8" s="8"/>
    </row>
    <row r="9" spans="1:6" s="10" customFormat="1" x14ac:dyDescent="0.25">
      <c r="A9" s="9"/>
      <c r="B9" s="9"/>
      <c r="C9" s="48" t="s">
        <v>6</v>
      </c>
      <c r="D9" s="50" t="s">
        <v>7</v>
      </c>
    </row>
    <row r="10" spans="1:6" ht="15.75" thickBot="1" x14ac:dyDescent="0.3">
      <c r="A10" s="11"/>
      <c r="B10" s="11"/>
      <c r="C10" s="49"/>
      <c r="D10" s="51"/>
    </row>
    <row r="11" spans="1:6" ht="15.75" thickBot="1" x14ac:dyDescent="0.3">
      <c r="A11" s="12"/>
      <c r="B11" s="12"/>
      <c r="C11" s="13" t="s">
        <v>75</v>
      </c>
      <c r="D11" s="14">
        <v>250209.61</v>
      </c>
    </row>
    <row r="12" spans="1:6" outlineLevel="1" x14ac:dyDescent="0.25">
      <c r="A12" s="15"/>
      <c r="B12" s="15"/>
      <c r="C12" s="16" t="s">
        <v>9</v>
      </c>
      <c r="D12" s="17">
        <f>+D13+D14+D15+D18+D19+D20+D16+D17</f>
        <v>369626.5</v>
      </c>
      <c r="E12" s="44">
        <v>375727.1</v>
      </c>
      <c r="F12" s="38">
        <f>D12-E12</f>
        <v>-6100.5999999999767</v>
      </c>
    </row>
    <row r="13" spans="1:6" outlineLevel="3" x14ac:dyDescent="0.25">
      <c r="A13" s="15"/>
      <c r="B13" s="15"/>
      <c r="C13" s="18" t="s">
        <v>76</v>
      </c>
      <c r="D13" s="19">
        <v>1000</v>
      </c>
    </row>
    <row r="14" spans="1:6" outlineLevel="3" x14ac:dyDescent="0.25">
      <c r="A14" s="15"/>
      <c r="B14" s="15"/>
      <c r="C14" s="18" t="s">
        <v>77</v>
      </c>
      <c r="D14" s="19">
        <v>65722</v>
      </c>
    </row>
    <row r="15" spans="1:6" ht="24" outlineLevel="3" x14ac:dyDescent="0.25">
      <c r="A15" s="15"/>
      <c r="B15" s="15"/>
      <c r="C15" s="18" t="s">
        <v>78</v>
      </c>
      <c r="D15" s="19">
        <v>60000</v>
      </c>
    </row>
    <row r="16" spans="1:6" outlineLevel="3" x14ac:dyDescent="0.25">
      <c r="A16" s="15"/>
      <c r="B16" s="15"/>
      <c r="C16" s="18" t="s">
        <v>79</v>
      </c>
      <c r="D16" s="19">
        <v>5000</v>
      </c>
    </row>
    <row r="17" spans="1:9" ht="15.75" outlineLevel="3" thickBot="1" x14ac:dyDescent="0.3">
      <c r="A17" s="15"/>
      <c r="B17" s="15"/>
      <c r="C17" s="18" t="s">
        <v>80</v>
      </c>
      <c r="D17" s="19">
        <v>10000</v>
      </c>
    </row>
    <row r="18" spans="1:9" ht="15.75" outlineLevel="3" thickBot="1" x14ac:dyDescent="0.3">
      <c r="A18" s="15"/>
      <c r="B18" s="15"/>
      <c r="C18" s="18" t="s">
        <v>81</v>
      </c>
      <c r="D18" s="19">
        <v>91946.5</v>
      </c>
      <c r="E18" s="41">
        <v>23100.6</v>
      </c>
      <c r="F18" s="42">
        <v>74946.5</v>
      </c>
      <c r="G18" s="43">
        <f>E18+F18</f>
        <v>98047.1</v>
      </c>
      <c r="H18" s="39">
        <f>D18-G18</f>
        <v>-6100.6000000000058</v>
      </c>
      <c r="I18" s="3" t="s">
        <v>110</v>
      </c>
    </row>
    <row r="19" spans="1:9" ht="24" outlineLevel="3" x14ac:dyDescent="0.25">
      <c r="A19" s="15"/>
      <c r="B19" s="15"/>
      <c r="C19" s="18" t="s">
        <v>82</v>
      </c>
      <c r="D19" s="19">
        <v>28298</v>
      </c>
      <c r="E19" s="20"/>
    </row>
    <row r="20" spans="1:9" outlineLevel="3" x14ac:dyDescent="0.25">
      <c r="A20" s="15"/>
      <c r="B20" s="15"/>
      <c r="C20" s="18" t="s">
        <v>83</v>
      </c>
      <c r="D20" s="19">
        <v>107660</v>
      </c>
      <c r="E20" s="20"/>
    </row>
    <row r="21" spans="1:9" outlineLevel="3" x14ac:dyDescent="0.25">
      <c r="A21" s="15"/>
      <c r="B21" s="15"/>
      <c r="C21" s="16" t="s">
        <v>19</v>
      </c>
      <c r="D21" s="22">
        <f>D23+D24+D31+D33+D34+D35</f>
        <v>258277.88</v>
      </c>
      <c r="E21" s="23"/>
    </row>
    <row r="22" spans="1:9" outlineLevel="3" x14ac:dyDescent="0.25">
      <c r="A22" s="15"/>
      <c r="B22" s="15"/>
      <c r="C22" s="24" t="s">
        <v>20</v>
      </c>
      <c r="D22" s="19"/>
    </row>
    <row r="23" spans="1:9" ht="36" outlineLevel="1" x14ac:dyDescent="0.25">
      <c r="A23" s="15"/>
      <c r="B23" s="15"/>
      <c r="C23" s="25" t="s">
        <v>84</v>
      </c>
      <c r="D23" s="22">
        <v>76740</v>
      </c>
      <c r="E23" s="26"/>
      <c r="F23" s="26"/>
    </row>
    <row r="24" spans="1:9" ht="24" outlineLevel="1" x14ac:dyDescent="0.25">
      <c r="A24" s="15"/>
      <c r="B24" s="15"/>
      <c r="C24" s="25" t="s">
        <v>36</v>
      </c>
      <c r="D24" s="22">
        <f>D25+D26+D27+D28+D29+D30</f>
        <v>35771.31</v>
      </c>
      <c r="E24" s="26"/>
      <c r="F24" s="26"/>
    </row>
    <row r="25" spans="1:9" outlineLevel="1" x14ac:dyDescent="0.25">
      <c r="A25" s="15"/>
      <c r="B25" s="15"/>
      <c r="C25" s="18" t="s">
        <v>85</v>
      </c>
      <c r="D25" s="19">
        <v>3373.3</v>
      </c>
      <c r="E25" s="26"/>
      <c r="F25" s="26"/>
    </row>
    <row r="26" spans="1:9" ht="24" outlineLevel="1" x14ac:dyDescent="0.25">
      <c r="A26" s="15"/>
      <c r="B26" s="15"/>
      <c r="C26" s="18" t="s">
        <v>86</v>
      </c>
      <c r="D26" s="19">
        <v>11000</v>
      </c>
      <c r="E26" s="26"/>
      <c r="F26" s="26"/>
    </row>
    <row r="27" spans="1:9" ht="48" outlineLevel="1" x14ac:dyDescent="0.25">
      <c r="A27" s="15"/>
      <c r="B27" s="15"/>
      <c r="C27" s="18" t="s">
        <v>87</v>
      </c>
      <c r="D27" s="19">
        <v>10508.51</v>
      </c>
      <c r="E27" s="26"/>
      <c r="F27" s="26"/>
    </row>
    <row r="28" spans="1:9" outlineLevel="1" x14ac:dyDescent="0.25">
      <c r="A28" s="15"/>
      <c r="B28" s="15"/>
      <c r="C28" s="18" t="s">
        <v>88</v>
      </c>
      <c r="D28" s="19">
        <v>5000</v>
      </c>
      <c r="E28" s="26"/>
      <c r="F28" s="26"/>
    </row>
    <row r="29" spans="1:9" ht="24" outlineLevel="1" x14ac:dyDescent="0.25">
      <c r="A29" s="15"/>
      <c r="B29" s="15"/>
      <c r="C29" s="18" t="s">
        <v>89</v>
      </c>
      <c r="D29" s="19">
        <v>2889.5</v>
      </c>
      <c r="E29" s="26"/>
      <c r="F29" s="26"/>
    </row>
    <row r="30" spans="1:9" outlineLevel="1" x14ac:dyDescent="0.25">
      <c r="A30" s="15"/>
      <c r="B30" s="15"/>
      <c r="C30" s="35" t="s">
        <v>90</v>
      </c>
      <c r="D30" s="19">
        <v>3000</v>
      </c>
      <c r="E30" s="26"/>
      <c r="F30" s="26"/>
    </row>
    <row r="31" spans="1:9" outlineLevel="1" x14ac:dyDescent="0.25">
      <c r="A31" s="15"/>
      <c r="B31" s="15"/>
      <c r="C31" s="25" t="s">
        <v>91</v>
      </c>
      <c r="D31" s="22">
        <f>D32</f>
        <v>74946.5</v>
      </c>
      <c r="E31" s="26"/>
      <c r="F31" s="26"/>
    </row>
    <row r="32" spans="1:9" outlineLevel="1" x14ac:dyDescent="0.25">
      <c r="A32" s="15"/>
      <c r="B32" s="15"/>
      <c r="C32" s="18" t="s">
        <v>92</v>
      </c>
      <c r="D32" s="19">
        <v>74946.5</v>
      </c>
      <c r="E32" s="26"/>
      <c r="F32" s="26"/>
    </row>
    <row r="33" spans="1:5" ht="36" outlineLevel="1" x14ac:dyDescent="0.25">
      <c r="A33" s="15"/>
      <c r="B33" s="15"/>
      <c r="C33" s="25" t="s">
        <v>93</v>
      </c>
      <c r="D33" s="22">
        <v>20317</v>
      </c>
    </row>
    <row r="34" spans="1:5" outlineLevel="1" x14ac:dyDescent="0.25">
      <c r="A34" s="15"/>
      <c r="B34" s="15"/>
      <c r="C34" s="25" t="s">
        <v>69</v>
      </c>
      <c r="D34" s="22">
        <v>300</v>
      </c>
    </row>
    <row r="35" spans="1:5" ht="24" x14ac:dyDescent="0.25">
      <c r="A35" s="15"/>
      <c r="B35" s="15"/>
      <c r="C35" s="25" t="s">
        <v>48</v>
      </c>
      <c r="D35" s="22">
        <v>50203.07</v>
      </c>
    </row>
    <row r="36" spans="1:5" x14ac:dyDescent="0.25">
      <c r="A36" s="15"/>
      <c r="B36" s="15"/>
      <c r="C36" s="30" t="s">
        <v>49</v>
      </c>
      <c r="D36" s="19">
        <v>32993.9</v>
      </c>
      <c r="E36" s="26"/>
    </row>
    <row r="37" spans="1:5" ht="15.75" thickBot="1" x14ac:dyDescent="0.3">
      <c r="A37" s="6"/>
      <c r="B37" s="6"/>
      <c r="C37" s="31" t="s">
        <v>94</v>
      </c>
      <c r="D37" s="32">
        <f>D11+D12-D21</f>
        <v>361558.23</v>
      </c>
    </row>
    <row r="38" spans="1:5" x14ac:dyDescent="0.25">
      <c r="C38" s="33"/>
    </row>
  </sheetData>
  <mergeCells count="7">
    <mergeCell ref="C9:C10"/>
    <mergeCell ref="D9:D10"/>
    <mergeCell ref="C2:D2"/>
    <mergeCell ref="C3:D3"/>
    <mergeCell ref="C4:D4"/>
    <mergeCell ref="C5:D5"/>
    <mergeCell ref="C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3" workbookViewId="0">
      <selection activeCell="C34" sqref="C34:D34"/>
    </sheetView>
  </sheetViews>
  <sheetFormatPr defaultColWidth="9.140625" defaultRowHeight="15" outlineLevelRow="3" x14ac:dyDescent="0.25"/>
  <cols>
    <col min="1" max="2" width="1" style="3" customWidth="1"/>
    <col min="3" max="3" width="48.5703125" style="3" customWidth="1"/>
    <col min="4" max="4" width="13.42578125" style="3" customWidth="1"/>
    <col min="5" max="5" width="15.28515625" style="3" customWidth="1"/>
    <col min="6" max="256" width="9.140625" style="3"/>
    <col min="257" max="258" width="1" style="3" customWidth="1"/>
    <col min="259" max="259" width="48.5703125" style="3" customWidth="1"/>
    <col min="260" max="260" width="13.42578125" style="3" customWidth="1"/>
    <col min="261" max="261" width="15.28515625" style="3" customWidth="1"/>
    <col min="262" max="512" width="9.140625" style="3"/>
    <col min="513" max="514" width="1" style="3" customWidth="1"/>
    <col min="515" max="515" width="48.5703125" style="3" customWidth="1"/>
    <col min="516" max="516" width="13.42578125" style="3" customWidth="1"/>
    <col min="517" max="517" width="15.28515625" style="3" customWidth="1"/>
    <col min="518" max="768" width="9.140625" style="3"/>
    <col min="769" max="770" width="1" style="3" customWidth="1"/>
    <col min="771" max="771" width="48.5703125" style="3" customWidth="1"/>
    <col min="772" max="772" width="13.42578125" style="3" customWidth="1"/>
    <col min="773" max="773" width="15.28515625" style="3" customWidth="1"/>
    <col min="774" max="1024" width="9.140625" style="3"/>
    <col min="1025" max="1026" width="1" style="3" customWidth="1"/>
    <col min="1027" max="1027" width="48.5703125" style="3" customWidth="1"/>
    <col min="1028" max="1028" width="13.42578125" style="3" customWidth="1"/>
    <col min="1029" max="1029" width="15.28515625" style="3" customWidth="1"/>
    <col min="1030" max="1280" width="9.140625" style="3"/>
    <col min="1281" max="1282" width="1" style="3" customWidth="1"/>
    <col min="1283" max="1283" width="48.5703125" style="3" customWidth="1"/>
    <col min="1284" max="1284" width="13.42578125" style="3" customWidth="1"/>
    <col min="1285" max="1285" width="15.28515625" style="3" customWidth="1"/>
    <col min="1286" max="1536" width="9.140625" style="3"/>
    <col min="1537" max="1538" width="1" style="3" customWidth="1"/>
    <col min="1539" max="1539" width="48.5703125" style="3" customWidth="1"/>
    <col min="1540" max="1540" width="13.42578125" style="3" customWidth="1"/>
    <col min="1541" max="1541" width="15.28515625" style="3" customWidth="1"/>
    <col min="1542" max="1792" width="9.140625" style="3"/>
    <col min="1793" max="1794" width="1" style="3" customWidth="1"/>
    <col min="1795" max="1795" width="48.5703125" style="3" customWidth="1"/>
    <col min="1796" max="1796" width="13.42578125" style="3" customWidth="1"/>
    <col min="1797" max="1797" width="15.28515625" style="3" customWidth="1"/>
    <col min="1798" max="2048" width="9.140625" style="3"/>
    <col min="2049" max="2050" width="1" style="3" customWidth="1"/>
    <col min="2051" max="2051" width="48.5703125" style="3" customWidth="1"/>
    <col min="2052" max="2052" width="13.42578125" style="3" customWidth="1"/>
    <col min="2053" max="2053" width="15.28515625" style="3" customWidth="1"/>
    <col min="2054" max="2304" width="9.140625" style="3"/>
    <col min="2305" max="2306" width="1" style="3" customWidth="1"/>
    <col min="2307" max="2307" width="48.5703125" style="3" customWidth="1"/>
    <col min="2308" max="2308" width="13.42578125" style="3" customWidth="1"/>
    <col min="2309" max="2309" width="15.28515625" style="3" customWidth="1"/>
    <col min="2310" max="2560" width="9.140625" style="3"/>
    <col min="2561" max="2562" width="1" style="3" customWidth="1"/>
    <col min="2563" max="2563" width="48.5703125" style="3" customWidth="1"/>
    <col min="2564" max="2564" width="13.42578125" style="3" customWidth="1"/>
    <col min="2565" max="2565" width="15.28515625" style="3" customWidth="1"/>
    <col min="2566" max="2816" width="9.140625" style="3"/>
    <col min="2817" max="2818" width="1" style="3" customWidth="1"/>
    <col min="2819" max="2819" width="48.5703125" style="3" customWidth="1"/>
    <col min="2820" max="2820" width="13.42578125" style="3" customWidth="1"/>
    <col min="2821" max="2821" width="15.28515625" style="3" customWidth="1"/>
    <col min="2822" max="3072" width="9.140625" style="3"/>
    <col min="3073" max="3074" width="1" style="3" customWidth="1"/>
    <col min="3075" max="3075" width="48.5703125" style="3" customWidth="1"/>
    <col min="3076" max="3076" width="13.42578125" style="3" customWidth="1"/>
    <col min="3077" max="3077" width="15.28515625" style="3" customWidth="1"/>
    <col min="3078" max="3328" width="9.140625" style="3"/>
    <col min="3329" max="3330" width="1" style="3" customWidth="1"/>
    <col min="3331" max="3331" width="48.5703125" style="3" customWidth="1"/>
    <col min="3332" max="3332" width="13.42578125" style="3" customWidth="1"/>
    <col min="3333" max="3333" width="15.28515625" style="3" customWidth="1"/>
    <col min="3334" max="3584" width="9.140625" style="3"/>
    <col min="3585" max="3586" width="1" style="3" customWidth="1"/>
    <col min="3587" max="3587" width="48.5703125" style="3" customWidth="1"/>
    <col min="3588" max="3588" width="13.42578125" style="3" customWidth="1"/>
    <col min="3589" max="3589" width="15.28515625" style="3" customWidth="1"/>
    <col min="3590" max="3840" width="9.140625" style="3"/>
    <col min="3841" max="3842" width="1" style="3" customWidth="1"/>
    <col min="3843" max="3843" width="48.5703125" style="3" customWidth="1"/>
    <col min="3844" max="3844" width="13.42578125" style="3" customWidth="1"/>
    <col min="3845" max="3845" width="15.28515625" style="3" customWidth="1"/>
    <col min="3846" max="4096" width="9.140625" style="3"/>
    <col min="4097" max="4098" width="1" style="3" customWidth="1"/>
    <col min="4099" max="4099" width="48.5703125" style="3" customWidth="1"/>
    <col min="4100" max="4100" width="13.42578125" style="3" customWidth="1"/>
    <col min="4101" max="4101" width="15.28515625" style="3" customWidth="1"/>
    <col min="4102" max="4352" width="9.140625" style="3"/>
    <col min="4353" max="4354" width="1" style="3" customWidth="1"/>
    <col min="4355" max="4355" width="48.5703125" style="3" customWidth="1"/>
    <col min="4356" max="4356" width="13.42578125" style="3" customWidth="1"/>
    <col min="4357" max="4357" width="15.28515625" style="3" customWidth="1"/>
    <col min="4358" max="4608" width="9.140625" style="3"/>
    <col min="4609" max="4610" width="1" style="3" customWidth="1"/>
    <col min="4611" max="4611" width="48.5703125" style="3" customWidth="1"/>
    <col min="4612" max="4612" width="13.42578125" style="3" customWidth="1"/>
    <col min="4613" max="4613" width="15.28515625" style="3" customWidth="1"/>
    <col min="4614" max="4864" width="9.140625" style="3"/>
    <col min="4865" max="4866" width="1" style="3" customWidth="1"/>
    <col min="4867" max="4867" width="48.5703125" style="3" customWidth="1"/>
    <col min="4868" max="4868" width="13.42578125" style="3" customWidth="1"/>
    <col min="4869" max="4869" width="15.28515625" style="3" customWidth="1"/>
    <col min="4870" max="5120" width="9.140625" style="3"/>
    <col min="5121" max="5122" width="1" style="3" customWidth="1"/>
    <col min="5123" max="5123" width="48.5703125" style="3" customWidth="1"/>
    <col min="5124" max="5124" width="13.42578125" style="3" customWidth="1"/>
    <col min="5125" max="5125" width="15.28515625" style="3" customWidth="1"/>
    <col min="5126" max="5376" width="9.140625" style="3"/>
    <col min="5377" max="5378" width="1" style="3" customWidth="1"/>
    <col min="5379" max="5379" width="48.5703125" style="3" customWidth="1"/>
    <col min="5380" max="5380" width="13.42578125" style="3" customWidth="1"/>
    <col min="5381" max="5381" width="15.28515625" style="3" customWidth="1"/>
    <col min="5382" max="5632" width="9.140625" style="3"/>
    <col min="5633" max="5634" width="1" style="3" customWidth="1"/>
    <col min="5635" max="5635" width="48.5703125" style="3" customWidth="1"/>
    <col min="5636" max="5636" width="13.42578125" style="3" customWidth="1"/>
    <col min="5637" max="5637" width="15.28515625" style="3" customWidth="1"/>
    <col min="5638" max="5888" width="9.140625" style="3"/>
    <col min="5889" max="5890" width="1" style="3" customWidth="1"/>
    <col min="5891" max="5891" width="48.5703125" style="3" customWidth="1"/>
    <col min="5892" max="5892" width="13.42578125" style="3" customWidth="1"/>
    <col min="5893" max="5893" width="15.28515625" style="3" customWidth="1"/>
    <col min="5894" max="6144" width="9.140625" style="3"/>
    <col min="6145" max="6146" width="1" style="3" customWidth="1"/>
    <col min="6147" max="6147" width="48.5703125" style="3" customWidth="1"/>
    <col min="6148" max="6148" width="13.42578125" style="3" customWidth="1"/>
    <col min="6149" max="6149" width="15.28515625" style="3" customWidth="1"/>
    <col min="6150" max="6400" width="9.140625" style="3"/>
    <col min="6401" max="6402" width="1" style="3" customWidth="1"/>
    <col min="6403" max="6403" width="48.5703125" style="3" customWidth="1"/>
    <col min="6404" max="6404" width="13.42578125" style="3" customWidth="1"/>
    <col min="6405" max="6405" width="15.28515625" style="3" customWidth="1"/>
    <col min="6406" max="6656" width="9.140625" style="3"/>
    <col min="6657" max="6658" width="1" style="3" customWidth="1"/>
    <col min="6659" max="6659" width="48.5703125" style="3" customWidth="1"/>
    <col min="6660" max="6660" width="13.42578125" style="3" customWidth="1"/>
    <col min="6661" max="6661" width="15.28515625" style="3" customWidth="1"/>
    <col min="6662" max="6912" width="9.140625" style="3"/>
    <col min="6913" max="6914" width="1" style="3" customWidth="1"/>
    <col min="6915" max="6915" width="48.5703125" style="3" customWidth="1"/>
    <col min="6916" max="6916" width="13.42578125" style="3" customWidth="1"/>
    <col min="6917" max="6917" width="15.28515625" style="3" customWidth="1"/>
    <col min="6918" max="7168" width="9.140625" style="3"/>
    <col min="7169" max="7170" width="1" style="3" customWidth="1"/>
    <col min="7171" max="7171" width="48.5703125" style="3" customWidth="1"/>
    <col min="7172" max="7172" width="13.42578125" style="3" customWidth="1"/>
    <col min="7173" max="7173" width="15.28515625" style="3" customWidth="1"/>
    <col min="7174" max="7424" width="9.140625" style="3"/>
    <col min="7425" max="7426" width="1" style="3" customWidth="1"/>
    <col min="7427" max="7427" width="48.5703125" style="3" customWidth="1"/>
    <col min="7428" max="7428" width="13.42578125" style="3" customWidth="1"/>
    <col min="7429" max="7429" width="15.28515625" style="3" customWidth="1"/>
    <col min="7430" max="7680" width="9.140625" style="3"/>
    <col min="7681" max="7682" width="1" style="3" customWidth="1"/>
    <col min="7683" max="7683" width="48.5703125" style="3" customWidth="1"/>
    <col min="7684" max="7684" width="13.42578125" style="3" customWidth="1"/>
    <col min="7685" max="7685" width="15.28515625" style="3" customWidth="1"/>
    <col min="7686" max="7936" width="9.140625" style="3"/>
    <col min="7937" max="7938" width="1" style="3" customWidth="1"/>
    <col min="7939" max="7939" width="48.5703125" style="3" customWidth="1"/>
    <col min="7940" max="7940" width="13.42578125" style="3" customWidth="1"/>
    <col min="7941" max="7941" width="15.28515625" style="3" customWidth="1"/>
    <col min="7942" max="8192" width="9.140625" style="3"/>
    <col min="8193" max="8194" width="1" style="3" customWidth="1"/>
    <col min="8195" max="8195" width="48.5703125" style="3" customWidth="1"/>
    <col min="8196" max="8196" width="13.42578125" style="3" customWidth="1"/>
    <col min="8197" max="8197" width="15.28515625" style="3" customWidth="1"/>
    <col min="8198" max="8448" width="9.140625" style="3"/>
    <col min="8449" max="8450" width="1" style="3" customWidth="1"/>
    <col min="8451" max="8451" width="48.5703125" style="3" customWidth="1"/>
    <col min="8452" max="8452" width="13.42578125" style="3" customWidth="1"/>
    <col min="8453" max="8453" width="15.28515625" style="3" customWidth="1"/>
    <col min="8454" max="8704" width="9.140625" style="3"/>
    <col min="8705" max="8706" width="1" style="3" customWidth="1"/>
    <col min="8707" max="8707" width="48.5703125" style="3" customWidth="1"/>
    <col min="8708" max="8708" width="13.42578125" style="3" customWidth="1"/>
    <col min="8709" max="8709" width="15.28515625" style="3" customWidth="1"/>
    <col min="8710" max="8960" width="9.140625" style="3"/>
    <col min="8961" max="8962" width="1" style="3" customWidth="1"/>
    <col min="8963" max="8963" width="48.5703125" style="3" customWidth="1"/>
    <col min="8964" max="8964" width="13.42578125" style="3" customWidth="1"/>
    <col min="8965" max="8965" width="15.28515625" style="3" customWidth="1"/>
    <col min="8966" max="9216" width="9.140625" style="3"/>
    <col min="9217" max="9218" width="1" style="3" customWidth="1"/>
    <col min="9219" max="9219" width="48.5703125" style="3" customWidth="1"/>
    <col min="9220" max="9220" width="13.42578125" style="3" customWidth="1"/>
    <col min="9221" max="9221" width="15.28515625" style="3" customWidth="1"/>
    <col min="9222" max="9472" width="9.140625" style="3"/>
    <col min="9473" max="9474" width="1" style="3" customWidth="1"/>
    <col min="9475" max="9475" width="48.5703125" style="3" customWidth="1"/>
    <col min="9476" max="9476" width="13.42578125" style="3" customWidth="1"/>
    <col min="9477" max="9477" width="15.28515625" style="3" customWidth="1"/>
    <col min="9478" max="9728" width="9.140625" style="3"/>
    <col min="9729" max="9730" width="1" style="3" customWidth="1"/>
    <col min="9731" max="9731" width="48.5703125" style="3" customWidth="1"/>
    <col min="9732" max="9732" width="13.42578125" style="3" customWidth="1"/>
    <col min="9733" max="9733" width="15.28515625" style="3" customWidth="1"/>
    <col min="9734" max="9984" width="9.140625" style="3"/>
    <col min="9985" max="9986" width="1" style="3" customWidth="1"/>
    <col min="9987" max="9987" width="48.5703125" style="3" customWidth="1"/>
    <col min="9988" max="9988" width="13.42578125" style="3" customWidth="1"/>
    <col min="9989" max="9989" width="15.28515625" style="3" customWidth="1"/>
    <col min="9990" max="10240" width="9.140625" style="3"/>
    <col min="10241" max="10242" width="1" style="3" customWidth="1"/>
    <col min="10243" max="10243" width="48.5703125" style="3" customWidth="1"/>
    <col min="10244" max="10244" width="13.42578125" style="3" customWidth="1"/>
    <col min="10245" max="10245" width="15.28515625" style="3" customWidth="1"/>
    <col min="10246" max="10496" width="9.140625" style="3"/>
    <col min="10497" max="10498" width="1" style="3" customWidth="1"/>
    <col min="10499" max="10499" width="48.5703125" style="3" customWidth="1"/>
    <col min="10500" max="10500" width="13.42578125" style="3" customWidth="1"/>
    <col min="10501" max="10501" width="15.28515625" style="3" customWidth="1"/>
    <col min="10502" max="10752" width="9.140625" style="3"/>
    <col min="10753" max="10754" width="1" style="3" customWidth="1"/>
    <col min="10755" max="10755" width="48.5703125" style="3" customWidth="1"/>
    <col min="10756" max="10756" width="13.42578125" style="3" customWidth="1"/>
    <col min="10757" max="10757" width="15.28515625" style="3" customWidth="1"/>
    <col min="10758" max="11008" width="9.140625" style="3"/>
    <col min="11009" max="11010" width="1" style="3" customWidth="1"/>
    <col min="11011" max="11011" width="48.5703125" style="3" customWidth="1"/>
    <col min="11012" max="11012" width="13.42578125" style="3" customWidth="1"/>
    <col min="11013" max="11013" width="15.28515625" style="3" customWidth="1"/>
    <col min="11014" max="11264" width="9.140625" style="3"/>
    <col min="11265" max="11266" width="1" style="3" customWidth="1"/>
    <col min="11267" max="11267" width="48.5703125" style="3" customWidth="1"/>
    <col min="11268" max="11268" width="13.42578125" style="3" customWidth="1"/>
    <col min="11269" max="11269" width="15.28515625" style="3" customWidth="1"/>
    <col min="11270" max="11520" width="9.140625" style="3"/>
    <col min="11521" max="11522" width="1" style="3" customWidth="1"/>
    <col min="11523" max="11523" width="48.5703125" style="3" customWidth="1"/>
    <col min="11524" max="11524" width="13.42578125" style="3" customWidth="1"/>
    <col min="11525" max="11525" width="15.28515625" style="3" customWidth="1"/>
    <col min="11526" max="11776" width="9.140625" style="3"/>
    <col min="11777" max="11778" width="1" style="3" customWidth="1"/>
    <col min="11779" max="11779" width="48.5703125" style="3" customWidth="1"/>
    <col min="11780" max="11780" width="13.42578125" style="3" customWidth="1"/>
    <col min="11781" max="11781" width="15.28515625" style="3" customWidth="1"/>
    <col min="11782" max="12032" width="9.140625" style="3"/>
    <col min="12033" max="12034" width="1" style="3" customWidth="1"/>
    <col min="12035" max="12035" width="48.5703125" style="3" customWidth="1"/>
    <col min="12036" max="12036" width="13.42578125" style="3" customWidth="1"/>
    <col min="12037" max="12037" width="15.28515625" style="3" customWidth="1"/>
    <col min="12038" max="12288" width="9.140625" style="3"/>
    <col min="12289" max="12290" width="1" style="3" customWidth="1"/>
    <col min="12291" max="12291" width="48.5703125" style="3" customWidth="1"/>
    <col min="12292" max="12292" width="13.42578125" style="3" customWidth="1"/>
    <col min="12293" max="12293" width="15.28515625" style="3" customWidth="1"/>
    <col min="12294" max="12544" width="9.140625" style="3"/>
    <col min="12545" max="12546" width="1" style="3" customWidth="1"/>
    <col min="12547" max="12547" width="48.5703125" style="3" customWidth="1"/>
    <col min="12548" max="12548" width="13.42578125" style="3" customWidth="1"/>
    <col min="12549" max="12549" width="15.28515625" style="3" customWidth="1"/>
    <col min="12550" max="12800" width="9.140625" style="3"/>
    <col min="12801" max="12802" width="1" style="3" customWidth="1"/>
    <col min="12803" max="12803" width="48.5703125" style="3" customWidth="1"/>
    <col min="12804" max="12804" width="13.42578125" style="3" customWidth="1"/>
    <col min="12805" max="12805" width="15.28515625" style="3" customWidth="1"/>
    <col min="12806" max="13056" width="9.140625" style="3"/>
    <col min="13057" max="13058" width="1" style="3" customWidth="1"/>
    <col min="13059" max="13059" width="48.5703125" style="3" customWidth="1"/>
    <col min="13060" max="13060" width="13.42578125" style="3" customWidth="1"/>
    <col min="13061" max="13061" width="15.28515625" style="3" customWidth="1"/>
    <col min="13062" max="13312" width="9.140625" style="3"/>
    <col min="13313" max="13314" width="1" style="3" customWidth="1"/>
    <col min="13315" max="13315" width="48.5703125" style="3" customWidth="1"/>
    <col min="13316" max="13316" width="13.42578125" style="3" customWidth="1"/>
    <col min="13317" max="13317" width="15.28515625" style="3" customWidth="1"/>
    <col min="13318" max="13568" width="9.140625" style="3"/>
    <col min="13569" max="13570" width="1" style="3" customWidth="1"/>
    <col min="13571" max="13571" width="48.5703125" style="3" customWidth="1"/>
    <col min="13572" max="13572" width="13.42578125" style="3" customWidth="1"/>
    <col min="13573" max="13573" width="15.28515625" style="3" customWidth="1"/>
    <col min="13574" max="13824" width="9.140625" style="3"/>
    <col min="13825" max="13826" width="1" style="3" customWidth="1"/>
    <col min="13827" max="13827" width="48.5703125" style="3" customWidth="1"/>
    <col min="13828" max="13828" width="13.42578125" style="3" customWidth="1"/>
    <col min="13829" max="13829" width="15.28515625" style="3" customWidth="1"/>
    <col min="13830" max="14080" width="9.140625" style="3"/>
    <col min="14081" max="14082" width="1" style="3" customWidth="1"/>
    <col min="14083" max="14083" width="48.5703125" style="3" customWidth="1"/>
    <col min="14084" max="14084" width="13.42578125" style="3" customWidth="1"/>
    <col min="14085" max="14085" width="15.28515625" style="3" customWidth="1"/>
    <col min="14086" max="14336" width="9.140625" style="3"/>
    <col min="14337" max="14338" width="1" style="3" customWidth="1"/>
    <col min="14339" max="14339" width="48.5703125" style="3" customWidth="1"/>
    <col min="14340" max="14340" width="13.42578125" style="3" customWidth="1"/>
    <col min="14341" max="14341" width="15.28515625" style="3" customWidth="1"/>
    <col min="14342" max="14592" width="9.140625" style="3"/>
    <col min="14593" max="14594" width="1" style="3" customWidth="1"/>
    <col min="14595" max="14595" width="48.5703125" style="3" customWidth="1"/>
    <col min="14596" max="14596" width="13.42578125" style="3" customWidth="1"/>
    <col min="14597" max="14597" width="15.28515625" style="3" customWidth="1"/>
    <col min="14598" max="14848" width="9.140625" style="3"/>
    <col min="14849" max="14850" width="1" style="3" customWidth="1"/>
    <col min="14851" max="14851" width="48.5703125" style="3" customWidth="1"/>
    <col min="14852" max="14852" width="13.42578125" style="3" customWidth="1"/>
    <col min="14853" max="14853" width="15.28515625" style="3" customWidth="1"/>
    <col min="14854" max="15104" width="9.140625" style="3"/>
    <col min="15105" max="15106" width="1" style="3" customWidth="1"/>
    <col min="15107" max="15107" width="48.5703125" style="3" customWidth="1"/>
    <col min="15108" max="15108" width="13.42578125" style="3" customWidth="1"/>
    <col min="15109" max="15109" width="15.28515625" style="3" customWidth="1"/>
    <col min="15110" max="15360" width="9.140625" style="3"/>
    <col min="15361" max="15362" width="1" style="3" customWidth="1"/>
    <col min="15363" max="15363" width="48.5703125" style="3" customWidth="1"/>
    <col min="15364" max="15364" width="13.42578125" style="3" customWidth="1"/>
    <col min="15365" max="15365" width="15.28515625" style="3" customWidth="1"/>
    <col min="15366" max="15616" width="9.140625" style="3"/>
    <col min="15617" max="15618" width="1" style="3" customWidth="1"/>
    <col min="15619" max="15619" width="48.5703125" style="3" customWidth="1"/>
    <col min="15620" max="15620" width="13.42578125" style="3" customWidth="1"/>
    <col min="15621" max="15621" width="15.28515625" style="3" customWidth="1"/>
    <col min="15622" max="15872" width="9.140625" style="3"/>
    <col min="15873" max="15874" width="1" style="3" customWidth="1"/>
    <col min="15875" max="15875" width="48.5703125" style="3" customWidth="1"/>
    <col min="15876" max="15876" width="13.42578125" style="3" customWidth="1"/>
    <col min="15877" max="15877" width="15.28515625" style="3" customWidth="1"/>
    <col min="15878" max="16128" width="9.140625" style="3"/>
    <col min="16129" max="16130" width="1" style="3" customWidth="1"/>
    <col min="16131" max="16131" width="48.5703125" style="3" customWidth="1"/>
    <col min="16132" max="16132" width="13.42578125" style="3" customWidth="1"/>
    <col min="16133" max="16133" width="15.28515625" style="3" customWidth="1"/>
    <col min="16134" max="16384" width="9.140625" style="3"/>
  </cols>
  <sheetData>
    <row r="1" spans="1:6" ht="21.75" hidden="1" customHeight="1" x14ac:dyDescent="0.25">
      <c r="A1" s="1"/>
      <c r="B1" s="1"/>
      <c r="C1" s="2" t="s">
        <v>0</v>
      </c>
    </row>
    <row r="2" spans="1:6" ht="21.75" hidden="1" customHeight="1" x14ac:dyDescent="0.25">
      <c r="A2" s="1"/>
      <c r="B2" s="1"/>
      <c r="C2" s="52" t="s">
        <v>1</v>
      </c>
      <c r="D2" s="52"/>
    </row>
    <row r="3" spans="1:6" ht="21.75" hidden="1" customHeight="1" x14ac:dyDescent="0.25">
      <c r="A3" s="4"/>
      <c r="B3" s="4"/>
      <c r="C3" s="53" t="s">
        <v>2</v>
      </c>
      <c r="D3" s="53"/>
    </row>
    <row r="4" spans="1:6" ht="21.75" hidden="1" customHeight="1" x14ac:dyDescent="0.25">
      <c r="A4" s="5"/>
      <c r="B4" s="5"/>
      <c r="C4" s="54" t="s">
        <v>3</v>
      </c>
      <c r="D4" s="54"/>
    </row>
    <row r="5" spans="1:6" ht="21.75" hidden="1" customHeight="1" x14ac:dyDescent="0.25">
      <c r="A5" s="5"/>
      <c r="B5" s="5"/>
      <c r="C5" s="55" t="s">
        <v>4</v>
      </c>
      <c r="D5" s="55"/>
    </row>
    <row r="6" spans="1:6" ht="5.25" customHeight="1" thickBot="1" x14ac:dyDescent="0.3">
      <c r="A6" s="6"/>
      <c r="B6" s="6"/>
    </row>
    <row r="7" spans="1:6" ht="38.25" customHeight="1" x14ac:dyDescent="0.25">
      <c r="A7" s="6"/>
      <c r="B7" s="6"/>
      <c r="C7" s="56" t="s">
        <v>51</v>
      </c>
      <c r="D7" s="57"/>
    </row>
    <row r="8" spans="1:6" ht="5.25" customHeight="1" thickBot="1" x14ac:dyDescent="0.3">
      <c r="A8" s="6"/>
      <c r="B8" s="6"/>
      <c r="C8" s="7"/>
      <c r="D8" s="8"/>
    </row>
    <row r="9" spans="1:6" s="10" customFormat="1" ht="12.6" customHeight="1" x14ac:dyDescent="0.25">
      <c r="A9" s="9"/>
      <c r="B9" s="9"/>
      <c r="C9" s="48" t="s">
        <v>6</v>
      </c>
      <c r="D9" s="50" t="s">
        <v>7</v>
      </c>
    </row>
    <row r="10" spans="1:6" ht="12" customHeight="1" thickBot="1" x14ac:dyDescent="0.3">
      <c r="A10" s="11"/>
      <c r="B10" s="11"/>
      <c r="C10" s="49"/>
      <c r="D10" s="51"/>
    </row>
    <row r="11" spans="1:6" ht="24" customHeight="1" thickBot="1" x14ac:dyDescent="0.3">
      <c r="A11" s="12"/>
      <c r="B11" s="12"/>
      <c r="C11" s="13" t="s">
        <v>52</v>
      </c>
      <c r="D11" s="14">
        <v>361558.23</v>
      </c>
    </row>
    <row r="12" spans="1:6" ht="21" customHeight="1" outlineLevel="1" x14ac:dyDescent="0.25">
      <c r="A12" s="15"/>
      <c r="B12" s="15"/>
      <c r="C12" s="16" t="s">
        <v>9</v>
      </c>
      <c r="D12" s="17">
        <f>D13+D14+D15+D16+D17+D18+D19+D20+D21</f>
        <v>484486.31</v>
      </c>
      <c r="E12" s="37">
        <v>490032.31</v>
      </c>
      <c r="F12" s="38">
        <f>D12-E12</f>
        <v>-5546</v>
      </c>
    </row>
    <row r="13" spans="1:6" ht="27" customHeight="1" outlineLevel="3" x14ac:dyDescent="0.25">
      <c r="A13" s="15"/>
      <c r="B13" s="15"/>
      <c r="C13" s="18" t="s">
        <v>53</v>
      </c>
      <c r="D13" s="19">
        <v>370025</v>
      </c>
    </row>
    <row r="14" spans="1:6" ht="23.25" customHeight="1" outlineLevel="3" x14ac:dyDescent="0.25">
      <c r="A14" s="15"/>
      <c r="B14" s="15"/>
      <c r="C14" s="18" t="s">
        <v>11</v>
      </c>
      <c r="D14" s="19">
        <v>9284.3799999999992</v>
      </c>
    </row>
    <row r="15" spans="1:6" ht="18" customHeight="1" outlineLevel="3" x14ac:dyDescent="0.25">
      <c r="A15" s="15"/>
      <c r="B15" s="15"/>
      <c r="C15" s="18" t="s">
        <v>54</v>
      </c>
      <c r="D15" s="19">
        <v>5000</v>
      </c>
    </row>
    <row r="16" spans="1:6" ht="21" customHeight="1" outlineLevel="3" x14ac:dyDescent="0.25">
      <c r="A16" s="15"/>
      <c r="B16" s="15"/>
      <c r="C16" s="18" t="s">
        <v>55</v>
      </c>
      <c r="D16" s="19">
        <v>3000</v>
      </c>
    </row>
    <row r="17" spans="1:7" ht="21" customHeight="1" outlineLevel="3" x14ac:dyDescent="0.25">
      <c r="A17" s="15"/>
      <c r="B17" s="15"/>
      <c r="C17" s="18" t="s">
        <v>56</v>
      </c>
      <c r="D17" s="19">
        <v>5000</v>
      </c>
    </row>
    <row r="18" spans="1:7" ht="21" customHeight="1" outlineLevel="3" x14ac:dyDescent="0.25">
      <c r="A18" s="15"/>
      <c r="B18" s="15"/>
      <c r="C18" s="18" t="s">
        <v>57</v>
      </c>
      <c r="D18" s="19">
        <v>12700</v>
      </c>
      <c r="E18" s="40">
        <v>18246</v>
      </c>
      <c r="F18" s="39">
        <f>D18-E18</f>
        <v>-5546</v>
      </c>
      <c r="G18" s="3" t="s">
        <v>110</v>
      </c>
    </row>
    <row r="19" spans="1:7" ht="18" customHeight="1" outlineLevel="3" x14ac:dyDescent="0.25">
      <c r="A19" s="15"/>
      <c r="B19" s="15"/>
      <c r="C19" s="18" t="s">
        <v>16</v>
      </c>
      <c r="D19" s="19">
        <v>7972</v>
      </c>
      <c r="E19" s="20"/>
    </row>
    <row r="20" spans="1:7" ht="18" customHeight="1" outlineLevel="3" x14ac:dyDescent="0.25">
      <c r="A20" s="15"/>
      <c r="B20" s="15"/>
      <c r="C20" s="18" t="s">
        <v>58</v>
      </c>
      <c r="D20" s="19">
        <v>70870</v>
      </c>
      <c r="E20" s="20"/>
    </row>
    <row r="21" spans="1:7" ht="15" customHeight="1" outlineLevel="3" x14ac:dyDescent="0.25">
      <c r="A21" s="15"/>
      <c r="B21" s="15"/>
      <c r="C21" s="18" t="s">
        <v>18</v>
      </c>
      <c r="D21" s="21">
        <v>634.92999999999995</v>
      </c>
      <c r="E21" s="20"/>
    </row>
    <row r="22" spans="1:7" ht="11.25" customHeight="1" outlineLevel="3" x14ac:dyDescent="0.25">
      <c r="A22" s="15"/>
      <c r="B22" s="15"/>
      <c r="C22" s="16" t="s">
        <v>19</v>
      </c>
      <c r="D22" s="22">
        <f>D24+D25+D30+D37+D48+D51+D52</f>
        <v>374906.25999999995</v>
      </c>
      <c r="E22" s="23"/>
    </row>
    <row r="23" spans="1:7" ht="11.25" customHeight="1" outlineLevel="3" x14ac:dyDescent="0.25">
      <c r="A23" s="15"/>
      <c r="B23" s="15"/>
      <c r="C23" s="24" t="s">
        <v>20</v>
      </c>
      <c r="D23" s="19"/>
    </row>
    <row r="24" spans="1:7" ht="42" customHeight="1" outlineLevel="1" x14ac:dyDescent="0.25">
      <c r="A24" s="15"/>
      <c r="B24" s="15"/>
      <c r="C24" s="25" t="s">
        <v>21</v>
      </c>
      <c r="D24" s="22">
        <v>101780</v>
      </c>
      <c r="E24" s="26"/>
      <c r="F24" s="26"/>
    </row>
    <row r="25" spans="1:7" ht="30.75" customHeight="1" outlineLevel="1" x14ac:dyDescent="0.25">
      <c r="A25" s="15"/>
      <c r="B25" s="15"/>
      <c r="C25" s="25" t="s">
        <v>22</v>
      </c>
      <c r="D25" s="22">
        <f>D26+D27+D28+D29</f>
        <v>116515</v>
      </c>
      <c r="E25" s="26"/>
      <c r="F25" s="26"/>
    </row>
    <row r="26" spans="1:7" ht="14.25" customHeight="1" outlineLevel="1" x14ac:dyDescent="0.25">
      <c r="A26" s="15"/>
      <c r="B26" s="15"/>
      <c r="C26" s="18" t="s">
        <v>23</v>
      </c>
      <c r="D26" s="19">
        <v>26100</v>
      </c>
      <c r="E26" s="26"/>
      <c r="F26" s="26"/>
    </row>
    <row r="27" spans="1:7" ht="15" customHeight="1" outlineLevel="1" x14ac:dyDescent="0.25">
      <c r="A27" s="15"/>
      <c r="B27" s="15"/>
      <c r="C27" s="18" t="s">
        <v>59</v>
      </c>
      <c r="D27" s="19">
        <v>82875</v>
      </c>
      <c r="E27" s="26"/>
      <c r="F27" s="26"/>
    </row>
    <row r="28" spans="1:7" ht="16.5" customHeight="1" outlineLevel="1" x14ac:dyDescent="0.25">
      <c r="A28" s="15"/>
      <c r="B28" s="15"/>
      <c r="C28" s="18" t="s">
        <v>60</v>
      </c>
      <c r="D28" s="19">
        <v>7500</v>
      </c>
      <c r="E28" s="26"/>
      <c r="F28" s="26"/>
    </row>
    <row r="29" spans="1:7" ht="16.5" customHeight="1" outlineLevel="1" x14ac:dyDescent="0.25">
      <c r="A29" s="15"/>
      <c r="B29" s="15"/>
      <c r="C29" s="18" t="s">
        <v>30</v>
      </c>
      <c r="D29" s="19">
        <v>40</v>
      </c>
      <c r="E29" s="26"/>
      <c r="F29" s="26"/>
    </row>
    <row r="30" spans="1:7" ht="16.5" customHeight="1" outlineLevel="1" x14ac:dyDescent="0.25">
      <c r="A30" s="15"/>
      <c r="B30" s="15"/>
      <c r="C30" s="25" t="s">
        <v>31</v>
      </c>
      <c r="D30" s="22">
        <f>D31+D32+D33+D34+D35+D36</f>
        <v>41382</v>
      </c>
      <c r="E30" s="26"/>
      <c r="F30" s="26"/>
    </row>
    <row r="31" spans="1:7" ht="16.5" customHeight="1" outlineLevel="1" x14ac:dyDescent="0.25">
      <c r="A31" s="15"/>
      <c r="B31" s="15"/>
      <c r="C31" s="18" t="s">
        <v>61</v>
      </c>
      <c r="D31" s="19">
        <v>2880</v>
      </c>
      <c r="E31" s="26"/>
      <c r="F31" s="26"/>
    </row>
    <row r="32" spans="1:7" ht="16.5" customHeight="1" outlineLevel="1" x14ac:dyDescent="0.25">
      <c r="A32" s="15"/>
      <c r="B32" s="15"/>
      <c r="C32" s="18" t="s">
        <v>32</v>
      </c>
      <c r="D32" s="19">
        <v>3000</v>
      </c>
      <c r="E32" s="26"/>
      <c r="F32" s="26"/>
    </row>
    <row r="33" spans="1:6" ht="16.5" customHeight="1" outlineLevel="1" x14ac:dyDescent="0.25">
      <c r="A33" s="15"/>
      <c r="B33" s="15"/>
      <c r="C33" s="18" t="s">
        <v>62</v>
      </c>
      <c r="D33" s="19">
        <v>14000</v>
      </c>
      <c r="E33" s="26"/>
      <c r="F33" s="26"/>
    </row>
    <row r="34" spans="1:6" ht="24.75" customHeight="1" outlineLevel="1" x14ac:dyDescent="0.25">
      <c r="A34" s="15"/>
      <c r="B34" s="15"/>
      <c r="C34" s="18" t="s">
        <v>63</v>
      </c>
      <c r="D34" s="19">
        <v>8000</v>
      </c>
      <c r="E34" s="26"/>
      <c r="F34" s="26"/>
    </row>
    <row r="35" spans="1:6" ht="16.5" customHeight="1" outlineLevel="1" x14ac:dyDescent="0.25">
      <c r="A35" s="15"/>
      <c r="B35" s="15"/>
      <c r="C35" s="18" t="s">
        <v>59</v>
      </c>
      <c r="D35" s="19">
        <v>12002</v>
      </c>
      <c r="E35" s="26"/>
      <c r="F35" s="26"/>
    </row>
    <row r="36" spans="1:6" ht="16.5" customHeight="1" outlineLevel="1" x14ac:dyDescent="0.25">
      <c r="A36" s="15"/>
      <c r="B36" s="15"/>
      <c r="C36" s="18" t="s">
        <v>35</v>
      </c>
      <c r="D36" s="19">
        <v>1500</v>
      </c>
      <c r="E36" s="26"/>
      <c r="F36" s="26"/>
    </row>
    <row r="37" spans="1:6" ht="24" customHeight="1" outlineLevel="1" x14ac:dyDescent="0.25">
      <c r="A37" s="15"/>
      <c r="B37" s="15"/>
      <c r="C37" s="25" t="s">
        <v>36</v>
      </c>
      <c r="D37" s="22">
        <f>D38+D39+D40+D41+D42+D43+D44+D45+D46+D47</f>
        <v>34540.6</v>
      </c>
      <c r="E37" s="26"/>
      <c r="F37" s="26"/>
    </row>
    <row r="38" spans="1:6" ht="16.5" customHeight="1" outlineLevel="1" x14ac:dyDescent="0.25">
      <c r="A38" s="15"/>
      <c r="B38" s="15"/>
      <c r="C38" s="18" t="s">
        <v>64</v>
      </c>
      <c r="D38" s="29">
        <v>4700</v>
      </c>
      <c r="E38" s="26"/>
      <c r="F38" s="26"/>
    </row>
    <row r="39" spans="1:6" ht="16.5" customHeight="1" outlineLevel="1" x14ac:dyDescent="0.25">
      <c r="A39" s="15"/>
      <c r="B39" s="15"/>
      <c r="C39" s="18" t="s">
        <v>38</v>
      </c>
      <c r="D39" s="19">
        <v>7000</v>
      </c>
      <c r="E39" s="26"/>
      <c r="F39" s="26"/>
    </row>
    <row r="40" spans="1:6" ht="16.5" customHeight="1" outlineLevel="1" x14ac:dyDescent="0.25">
      <c r="A40" s="15"/>
      <c r="B40" s="15"/>
      <c r="C40" s="18" t="s">
        <v>65</v>
      </c>
      <c r="D40" s="19">
        <v>1049.82</v>
      </c>
      <c r="E40" s="26"/>
      <c r="F40" s="26"/>
    </row>
    <row r="41" spans="1:6" ht="28.5" customHeight="1" outlineLevel="1" x14ac:dyDescent="0.25">
      <c r="A41" s="15"/>
      <c r="B41" s="15"/>
      <c r="C41" s="18" t="s">
        <v>66</v>
      </c>
      <c r="D41" s="19">
        <v>8060</v>
      </c>
      <c r="E41" s="26"/>
      <c r="F41" s="26"/>
    </row>
    <row r="42" spans="1:6" ht="16.5" customHeight="1" outlineLevel="1" x14ac:dyDescent="0.25">
      <c r="A42" s="15"/>
      <c r="B42" s="15"/>
      <c r="C42" s="18" t="s">
        <v>41</v>
      </c>
      <c r="D42" s="29">
        <v>1883</v>
      </c>
      <c r="E42" s="26"/>
      <c r="F42" s="26"/>
    </row>
    <row r="43" spans="1:6" ht="16.5" customHeight="1" outlineLevel="1" x14ac:dyDescent="0.25">
      <c r="A43" s="15"/>
      <c r="B43" s="15"/>
      <c r="C43" s="18" t="s">
        <v>67</v>
      </c>
      <c r="D43" s="34">
        <v>5110.8999999999996</v>
      </c>
      <c r="E43" s="26"/>
      <c r="F43" s="26"/>
    </row>
    <row r="44" spans="1:6" ht="16.5" customHeight="1" outlineLevel="1" x14ac:dyDescent="0.25">
      <c r="A44" s="15"/>
      <c r="B44" s="15"/>
      <c r="C44" s="18" t="s">
        <v>68</v>
      </c>
      <c r="D44" s="27">
        <v>2967.24</v>
      </c>
      <c r="E44" s="26"/>
      <c r="F44" s="26"/>
    </row>
    <row r="45" spans="1:6" ht="18" customHeight="1" outlineLevel="1" x14ac:dyDescent="0.25">
      <c r="A45" s="15"/>
      <c r="B45" s="15"/>
      <c r="C45" s="18" t="s">
        <v>44</v>
      </c>
      <c r="D45" s="29">
        <v>390</v>
      </c>
      <c r="E45" s="26"/>
      <c r="F45" s="26"/>
    </row>
    <row r="46" spans="1:6" ht="17.25" customHeight="1" outlineLevel="1" x14ac:dyDescent="0.25">
      <c r="A46" s="15"/>
      <c r="B46" s="15"/>
      <c r="C46" s="18" t="s">
        <v>69</v>
      </c>
      <c r="D46" s="29">
        <v>600</v>
      </c>
      <c r="E46" s="26"/>
      <c r="F46" s="26"/>
    </row>
    <row r="47" spans="1:6" ht="17.25" customHeight="1" outlineLevel="1" x14ac:dyDescent="0.25">
      <c r="A47" s="15"/>
      <c r="B47" s="15"/>
      <c r="C47" s="18" t="s">
        <v>37</v>
      </c>
      <c r="D47" s="19">
        <v>2779.64</v>
      </c>
      <c r="E47" s="26"/>
      <c r="F47" s="26"/>
    </row>
    <row r="48" spans="1:6" ht="15" customHeight="1" outlineLevel="1" x14ac:dyDescent="0.25">
      <c r="A48" s="15"/>
      <c r="B48" s="15"/>
      <c r="C48" s="25" t="s">
        <v>70</v>
      </c>
      <c r="D48" s="22">
        <f>D49+D50</f>
        <v>9284.380000000001</v>
      </c>
      <c r="E48" s="26"/>
      <c r="F48" s="26"/>
    </row>
    <row r="49" spans="1:6" ht="14.25" customHeight="1" outlineLevel="1" x14ac:dyDescent="0.25">
      <c r="A49" s="15"/>
      <c r="B49" s="15"/>
      <c r="C49" s="18" t="s">
        <v>71</v>
      </c>
      <c r="D49" s="27">
        <v>2534.38</v>
      </c>
      <c r="E49" s="26"/>
      <c r="F49" s="26"/>
    </row>
    <row r="50" spans="1:6" ht="25.5" customHeight="1" outlineLevel="1" x14ac:dyDescent="0.25">
      <c r="A50" s="15"/>
      <c r="B50" s="15"/>
      <c r="C50" s="18" t="s">
        <v>72</v>
      </c>
      <c r="D50" s="29">
        <v>6750</v>
      </c>
      <c r="E50" s="26"/>
      <c r="F50" s="26"/>
    </row>
    <row r="51" spans="1:6" ht="52.5" customHeight="1" outlineLevel="1" x14ac:dyDescent="0.25">
      <c r="A51" s="15"/>
      <c r="B51" s="15"/>
      <c r="C51" s="25" t="s">
        <v>47</v>
      </c>
      <c r="D51" s="22">
        <v>18100.04</v>
      </c>
    </row>
    <row r="52" spans="1:6" ht="22.5" customHeight="1" x14ac:dyDescent="0.25">
      <c r="A52" s="15"/>
      <c r="B52" s="15"/>
      <c r="C52" s="25" t="s">
        <v>48</v>
      </c>
      <c r="D52" s="22">
        <v>53304.24</v>
      </c>
    </row>
    <row r="53" spans="1:6" ht="16.5" customHeight="1" x14ac:dyDescent="0.25">
      <c r="A53" s="15"/>
      <c r="B53" s="15"/>
      <c r="C53" s="30" t="s">
        <v>49</v>
      </c>
      <c r="D53" s="19">
        <v>34771.32</v>
      </c>
      <c r="E53" s="26"/>
    </row>
    <row r="54" spans="1:6" ht="12" customHeight="1" thickBot="1" x14ac:dyDescent="0.3">
      <c r="A54" s="6"/>
      <c r="B54" s="6"/>
      <c r="C54" s="31" t="s">
        <v>73</v>
      </c>
      <c r="D54" s="32">
        <f>D11+D12-D22</f>
        <v>471138.28000000009</v>
      </c>
    </row>
    <row r="55" spans="1:6" x14ac:dyDescent="0.25">
      <c r="C55" s="33"/>
    </row>
  </sheetData>
  <mergeCells count="7">
    <mergeCell ref="C9:C10"/>
    <mergeCell ref="D9:D10"/>
    <mergeCell ref="C2:D2"/>
    <mergeCell ref="C3:D3"/>
    <mergeCell ref="C4:D4"/>
    <mergeCell ref="C5:D5"/>
    <mergeCell ref="C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0" workbookViewId="0">
      <selection activeCell="D37" sqref="D37"/>
    </sheetView>
  </sheetViews>
  <sheetFormatPr defaultColWidth="9.140625" defaultRowHeight="15" outlineLevelRow="3" x14ac:dyDescent="0.25"/>
  <cols>
    <col min="1" max="2" width="1" style="3" customWidth="1"/>
    <col min="3" max="3" width="48.5703125" style="3" customWidth="1"/>
    <col min="4" max="4" width="13.42578125" style="3" customWidth="1"/>
    <col min="5" max="5" width="15.28515625" style="3" customWidth="1"/>
    <col min="6" max="256" width="9.140625" style="3"/>
    <col min="257" max="258" width="1" style="3" customWidth="1"/>
    <col min="259" max="259" width="48.5703125" style="3" customWidth="1"/>
    <col min="260" max="260" width="13.42578125" style="3" customWidth="1"/>
    <col min="261" max="261" width="15.28515625" style="3" customWidth="1"/>
    <col min="262" max="512" width="9.140625" style="3"/>
    <col min="513" max="514" width="1" style="3" customWidth="1"/>
    <col min="515" max="515" width="48.5703125" style="3" customWidth="1"/>
    <col min="516" max="516" width="13.42578125" style="3" customWidth="1"/>
    <col min="517" max="517" width="15.28515625" style="3" customWidth="1"/>
    <col min="518" max="768" width="9.140625" style="3"/>
    <col min="769" max="770" width="1" style="3" customWidth="1"/>
    <col min="771" max="771" width="48.5703125" style="3" customWidth="1"/>
    <col min="772" max="772" width="13.42578125" style="3" customWidth="1"/>
    <col min="773" max="773" width="15.28515625" style="3" customWidth="1"/>
    <col min="774" max="1024" width="9.140625" style="3"/>
    <col min="1025" max="1026" width="1" style="3" customWidth="1"/>
    <col min="1027" max="1027" width="48.5703125" style="3" customWidth="1"/>
    <col min="1028" max="1028" width="13.42578125" style="3" customWidth="1"/>
    <col min="1029" max="1029" width="15.28515625" style="3" customWidth="1"/>
    <col min="1030" max="1280" width="9.140625" style="3"/>
    <col min="1281" max="1282" width="1" style="3" customWidth="1"/>
    <col min="1283" max="1283" width="48.5703125" style="3" customWidth="1"/>
    <col min="1284" max="1284" width="13.42578125" style="3" customWidth="1"/>
    <col min="1285" max="1285" width="15.28515625" style="3" customWidth="1"/>
    <col min="1286" max="1536" width="9.140625" style="3"/>
    <col min="1537" max="1538" width="1" style="3" customWidth="1"/>
    <col min="1539" max="1539" width="48.5703125" style="3" customWidth="1"/>
    <col min="1540" max="1540" width="13.42578125" style="3" customWidth="1"/>
    <col min="1541" max="1541" width="15.28515625" style="3" customWidth="1"/>
    <col min="1542" max="1792" width="9.140625" style="3"/>
    <col min="1793" max="1794" width="1" style="3" customWidth="1"/>
    <col min="1795" max="1795" width="48.5703125" style="3" customWidth="1"/>
    <col min="1796" max="1796" width="13.42578125" style="3" customWidth="1"/>
    <col min="1797" max="1797" width="15.28515625" style="3" customWidth="1"/>
    <col min="1798" max="2048" width="9.140625" style="3"/>
    <col min="2049" max="2050" width="1" style="3" customWidth="1"/>
    <col min="2051" max="2051" width="48.5703125" style="3" customWidth="1"/>
    <col min="2052" max="2052" width="13.42578125" style="3" customWidth="1"/>
    <col min="2053" max="2053" width="15.28515625" style="3" customWidth="1"/>
    <col min="2054" max="2304" width="9.140625" style="3"/>
    <col min="2305" max="2306" width="1" style="3" customWidth="1"/>
    <col min="2307" max="2307" width="48.5703125" style="3" customWidth="1"/>
    <col min="2308" max="2308" width="13.42578125" style="3" customWidth="1"/>
    <col min="2309" max="2309" width="15.28515625" style="3" customWidth="1"/>
    <col min="2310" max="2560" width="9.140625" style="3"/>
    <col min="2561" max="2562" width="1" style="3" customWidth="1"/>
    <col min="2563" max="2563" width="48.5703125" style="3" customWidth="1"/>
    <col min="2564" max="2564" width="13.42578125" style="3" customWidth="1"/>
    <col min="2565" max="2565" width="15.28515625" style="3" customWidth="1"/>
    <col min="2566" max="2816" width="9.140625" style="3"/>
    <col min="2817" max="2818" width="1" style="3" customWidth="1"/>
    <col min="2819" max="2819" width="48.5703125" style="3" customWidth="1"/>
    <col min="2820" max="2820" width="13.42578125" style="3" customWidth="1"/>
    <col min="2821" max="2821" width="15.28515625" style="3" customWidth="1"/>
    <col min="2822" max="3072" width="9.140625" style="3"/>
    <col min="3073" max="3074" width="1" style="3" customWidth="1"/>
    <col min="3075" max="3075" width="48.5703125" style="3" customWidth="1"/>
    <col min="3076" max="3076" width="13.42578125" style="3" customWidth="1"/>
    <col min="3077" max="3077" width="15.28515625" style="3" customWidth="1"/>
    <col min="3078" max="3328" width="9.140625" style="3"/>
    <col min="3329" max="3330" width="1" style="3" customWidth="1"/>
    <col min="3331" max="3331" width="48.5703125" style="3" customWidth="1"/>
    <col min="3332" max="3332" width="13.42578125" style="3" customWidth="1"/>
    <col min="3333" max="3333" width="15.28515625" style="3" customWidth="1"/>
    <col min="3334" max="3584" width="9.140625" style="3"/>
    <col min="3585" max="3586" width="1" style="3" customWidth="1"/>
    <col min="3587" max="3587" width="48.5703125" style="3" customWidth="1"/>
    <col min="3588" max="3588" width="13.42578125" style="3" customWidth="1"/>
    <col min="3589" max="3589" width="15.28515625" style="3" customWidth="1"/>
    <col min="3590" max="3840" width="9.140625" style="3"/>
    <col min="3841" max="3842" width="1" style="3" customWidth="1"/>
    <col min="3843" max="3843" width="48.5703125" style="3" customWidth="1"/>
    <col min="3844" max="3844" width="13.42578125" style="3" customWidth="1"/>
    <col min="3845" max="3845" width="15.28515625" style="3" customWidth="1"/>
    <col min="3846" max="4096" width="9.140625" style="3"/>
    <col min="4097" max="4098" width="1" style="3" customWidth="1"/>
    <col min="4099" max="4099" width="48.5703125" style="3" customWidth="1"/>
    <col min="4100" max="4100" width="13.42578125" style="3" customWidth="1"/>
    <col min="4101" max="4101" width="15.28515625" style="3" customWidth="1"/>
    <col min="4102" max="4352" width="9.140625" style="3"/>
    <col min="4353" max="4354" width="1" style="3" customWidth="1"/>
    <col min="4355" max="4355" width="48.5703125" style="3" customWidth="1"/>
    <col min="4356" max="4356" width="13.42578125" style="3" customWidth="1"/>
    <col min="4357" max="4357" width="15.28515625" style="3" customWidth="1"/>
    <col min="4358" max="4608" width="9.140625" style="3"/>
    <col min="4609" max="4610" width="1" style="3" customWidth="1"/>
    <col min="4611" max="4611" width="48.5703125" style="3" customWidth="1"/>
    <col min="4612" max="4612" width="13.42578125" style="3" customWidth="1"/>
    <col min="4613" max="4613" width="15.28515625" style="3" customWidth="1"/>
    <col min="4614" max="4864" width="9.140625" style="3"/>
    <col min="4865" max="4866" width="1" style="3" customWidth="1"/>
    <col min="4867" max="4867" width="48.5703125" style="3" customWidth="1"/>
    <col min="4868" max="4868" width="13.42578125" style="3" customWidth="1"/>
    <col min="4869" max="4869" width="15.28515625" style="3" customWidth="1"/>
    <col min="4870" max="5120" width="9.140625" style="3"/>
    <col min="5121" max="5122" width="1" style="3" customWidth="1"/>
    <col min="5123" max="5123" width="48.5703125" style="3" customWidth="1"/>
    <col min="5124" max="5124" width="13.42578125" style="3" customWidth="1"/>
    <col min="5125" max="5125" width="15.28515625" style="3" customWidth="1"/>
    <col min="5126" max="5376" width="9.140625" style="3"/>
    <col min="5377" max="5378" width="1" style="3" customWidth="1"/>
    <col min="5379" max="5379" width="48.5703125" style="3" customWidth="1"/>
    <col min="5380" max="5380" width="13.42578125" style="3" customWidth="1"/>
    <col min="5381" max="5381" width="15.28515625" style="3" customWidth="1"/>
    <col min="5382" max="5632" width="9.140625" style="3"/>
    <col min="5633" max="5634" width="1" style="3" customWidth="1"/>
    <col min="5635" max="5635" width="48.5703125" style="3" customWidth="1"/>
    <col min="5636" max="5636" width="13.42578125" style="3" customWidth="1"/>
    <col min="5637" max="5637" width="15.28515625" style="3" customWidth="1"/>
    <col min="5638" max="5888" width="9.140625" style="3"/>
    <col min="5889" max="5890" width="1" style="3" customWidth="1"/>
    <col min="5891" max="5891" width="48.5703125" style="3" customWidth="1"/>
    <col min="5892" max="5892" width="13.42578125" style="3" customWidth="1"/>
    <col min="5893" max="5893" width="15.28515625" style="3" customWidth="1"/>
    <col min="5894" max="6144" width="9.140625" style="3"/>
    <col min="6145" max="6146" width="1" style="3" customWidth="1"/>
    <col min="6147" max="6147" width="48.5703125" style="3" customWidth="1"/>
    <col min="6148" max="6148" width="13.42578125" style="3" customWidth="1"/>
    <col min="6149" max="6149" width="15.28515625" style="3" customWidth="1"/>
    <col min="6150" max="6400" width="9.140625" style="3"/>
    <col min="6401" max="6402" width="1" style="3" customWidth="1"/>
    <col min="6403" max="6403" width="48.5703125" style="3" customWidth="1"/>
    <col min="6404" max="6404" width="13.42578125" style="3" customWidth="1"/>
    <col min="6405" max="6405" width="15.28515625" style="3" customWidth="1"/>
    <col min="6406" max="6656" width="9.140625" style="3"/>
    <col min="6657" max="6658" width="1" style="3" customWidth="1"/>
    <col min="6659" max="6659" width="48.5703125" style="3" customWidth="1"/>
    <col min="6660" max="6660" width="13.42578125" style="3" customWidth="1"/>
    <col min="6661" max="6661" width="15.28515625" style="3" customWidth="1"/>
    <col min="6662" max="6912" width="9.140625" style="3"/>
    <col min="6913" max="6914" width="1" style="3" customWidth="1"/>
    <col min="6915" max="6915" width="48.5703125" style="3" customWidth="1"/>
    <col min="6916" max="6916" width="13.42578125" style="3" customWidth="1"/>
    <col min="6917" max="6917" width="15.28515625" style="3" customWidth="1"/>
    <col min="6918" max="7168" width="9.140625" style="3"/>
    <col min="7169" max="7170" width="1" style="3" customWidth="1"/>
    <col min="7171" max="7171" width="48.5703125" style="3" customWidth="1"/>
    <col min="7172" max="7172" width="13.42578125" style="3" customWidth="1"/>
    <col min="7173" max="7173" width="15.28515625" style="3" customWidth="1"/>
    <col min="7174" max="7424" width="9.140625" style="3"/>
    <col min="7425" max="7426" width="1" style="3" customWidth="1"/>
    <col min="7427" max="7427" width="48.5703125" style="3" customWidth="1"/>
    <col min="7428" max="7428" width="13.42578125" style="3" customWidth="1"/>
    <col min="7429" max="7429" width="15.28515625" style="3" customWidth="1"/>
    <col min="7430" max="7680" width="9.140625" style="3"/>
    <col min="7681" max="7682" width="1" style="3" customWidth="1"/>
    <col min="7683" max="7683" width="48.5703125" style="3" customWidth="1"/>
    <col min="7684" max="7684" width="13.42578125" style="3" customWidth="1"/>
    <col min="7685" max="7685" width="15.28515625" style="3" customWidth="1"/>
    <col min="7686" max="7936" width="9.140625" style="3"/>
    <col min="7937" max="7938" width="1" style="3" customWidth="1"/>
    <col min="7939" max="7939" width="48.5703125" style="3" customWidth="1"/>
    <col min="7940" max="7940" width="13.42578125" style="3" customWidth="1"/>
    <col min="7941" max="7941" width="15.28515625" style="3" customWidth="1"/>
    <col min="7942" max="8192" width="9.140625" style="3"/>
    <col min="8193" max="8194" width="1" style="3" customWidth="1"/>
    <col min="8195" max="8195" width="48.5703125" style="3" customWidth="1"/>
    <col min="8196" max="8196" width="13.42578125" style="3" customWidth="1"/>
    <col min="8197" max="8197" width="15.28515625" style="3" customWidth="1"/>
    <col min="8198" max="8448" width="9.140625" style="3"/>
    <col min="8449" max="8450" width="1" style="3" customWidth="1"/>
    <col min="8451" max="8451" width="48.5703125" style="3" customWidth="1"/>
    <col min="8452" max="8452" width="13.42578125" style="3" customWidth="1"/>
    <col min="8453" max="8453" width="15.28515625" style="3" customWidth="1"/>
    <col min="8454" max="8704" width="9.140625" style="3"/>
    <col min="8705" max="8706" width="1" style="3" customWidth="1"/>
    <col min="8707" max="8707" width="48.5703125" style="3" customWidth="1"/>
    <col min="8708" max="8708" width="13.42578125" style="3" customWidth="1"/>
    <col min="8709" max="8709" width="15.28515625" style="3" customWidth="1"/>
    <col min="8710" max="8960" width="9.140625" style="3"/>
    <col min="8961" max="8962" width="1" style="3" customWidth="1"/>
    <col min="8963" max="8963" width="48.5703125" style="3" customWidth="1"/>
    <col min="8964" max="8964" width="13.42578125" style="3" customWidth="1"/>
    <col min="8965" max="8965" width="15.28515625" style="3" customWidth="1"/>
    <col min="8966" max="9216" width="9.140625" style="3"/>
    <col min="9217" max="9218" width="1" style="3" customWidth="1"/>
    <col min="9219" max="9219" width="48.5703125" style="3" customWidth="1"/>
    <col min="9220" max="9220" width="13.42578125" style="3" customWidth="1"/>
    <col min="9221" max="9221" width="15.28515625" style="3" customWidth="1"/>
    <col min="9222" max="9472" width="9.140625" style="3"/>
    <col min="9473" max="9474" width="1" style="3" customWidth="1"/>
    <col min="9475" max="9475" width="48.5703125" style="3" customWidth="1"/>
    <col min="9476" max="9476" width="13.42578125" style="3" customWidth="1"/>
    <col min="9477" max="9477" width="15.28515625" style="3" customWidth="1"/>
    <col min="9478" max="9728" width="9.140625" style="3"/>
    <col min="9729" max="9730" width="1" style="3" customWidth="1"/>
    <col min="9731" max="9731" width="48.5703125" style="3" customWidth="1"/>
    <col min="9732" max="9732" width="13.42578125" style="3" customWidth="1"/>
    <col min="9733" max="9733" width="15.28515625" style="3" customWidth="1"/>
    <col min="9734" max="9984" width="9.140625" style="3"/>
    <col min="9985" max="9986" width="1" style="3" customWidth="1"/>
    <col min="9987" max="9987" width="48.5703125" style="3" customWidth="1"/>
    <col min="9988" max="9988" width="13.42578125" style="3" customWidth="1"/>
    <col min="9989" max="9989" width="15.28515625" style="3" customWidth="1"/>
    <col min="9990" max="10240" width="9.140625" style="3"/>
    <col min="10241" max="10242" width="1" style="3" customWidth="1"/>
    <col min="10243" max="10243" width="48.5703125" style="3" customWidth="1"/>
    <col min="10244" max="10244" width="13.42578125" style="3" customWidth="1"/>
    <col min="10245" max="10245" width="15.28515625" style="3" customWidth="1"/>
    <col min="10246" max="10496" width="9.140625" style="3"/>
    <col min="10497" max="10498" width="1" style="3" customWidth="1"/>
    <col min="10499" max="10499" width="48.5703125" style="3" customWidth="1"/>
    <col min="10500" max="10500" width="13.42578125" style="3" customWidth="1"/>
    <col min="10501" max="10501" width="15.28515625" style="3" customWidth="1"/>
    <col min="10502" max="10752" width="9.140625" style="3"/>
    <col min="10753" max="10754" width="1" style="3" customWidth="1"/>
    <col min="10755" max="10755" width="48.5703125" style="3" customWidth="1"/>
    <col min="10756" max="10756" width="13.42578125" style="3" customWidth="1"/>
    <col min="10757" max="10757" width="15.28515625" style="3" customWidth="1"/>
    <col min="10758" max="11008" width="9.140625" style="3"/>
    <col min="11009" max="11010" width="1" style="3" customWidth="1"/>
    <col min="11011" max="11011" width="48.5703125" style="3" customWidth="1"/>
    <col min="11012" max="11012" width="13.42578125" style="3" customWidth="1"/>
    <col min="11013" max="11013" width="15.28515625" style="3" customWidth="1"/>
    <col min="11014" max="11264" width="9.140625" style="3"/>
    <col min="11265" max="11266" width="1" style="3" customWidth="1"/>
    <col min="11267" max="11267" width="48.5703125" style="3" customWidth="1"/>
    <col min="11268" max="11268" width="13.42578125" style="3" customWidth="1"/>
    <col min="11269" max="11269" width="15.28515625" style="3" customWidth="1"/>
    <col min="11270" max="11520" width="9.140625" style="3"/>
    <col min="11521" max="11522" width="1" style="3" customWidth="1"/>
    <col min="11523" max="11523" width="48.5703125" style="3" customWidth="1"/>
    <col min="11524" max="11524" width="13.42578125" style="3" customWidth="1"/>
    <col min="11525" max="11525" width="15.28515625" style="3" customWidth="1"/>
    <col min="11526" max="11776" width="9.140625" style="3"/>
    <col min="11777" max="11778" width="1" style="3" customWidth="1"/>
    <col min="11779" max="11779" width="48.5703125" style="3" customWidth="1"/>
    <col min="11780" max="11780" width="13.42578125" style="3" customWidth="1"/>
    <col min="11781" max="11781" width="15.28515625" style="3" customWidth="1"/>
    <col min="11782" max="12032" width="9.140625" style="3"/>
    <col min="12033" max="12034" width="1" style="3" customWidth="1"/>
    <col min="12035" max="12035" width="48.5703125" style="3" customWidth="1"/>
    <col min="12036" max="12036" width="13.42578125" style="3" customWidth="1"/>
    <col min="12037" max="12037" width="15.28515625" style="3" customWidth="1"/>
    <col min="12038" max="12288" width="9.140625" style="3"/>
    <col min="12289" max="12290" width="1" style="3" customWidth="1"/>
    <col min="12291" max="12291" width="48.5703125" style="3" customWidth="1"/>
    <col min="12292" max="12292" width="13.42578125" style="3" customWidth="1"/>
    <col min="12293" max="12293" width="15.28515625" style="3" customWidth="1"/>
    <col min="12294" max="12544" width="9.140625" style="3"/>
    <col min="12545" max="12546" width="1" style="3" customWidth="1"/>
    <col min="12547" max="12547" width="48.5703125" style="3" customWidth="1"/>
    <col min="12548" max="12548" width="13.42578125" style="3" customWidth="1"/>
    <col min="12549" max="12549" width="15.28515625" style="3" customWidth="1"/>
    <col min="12550" max="12800" width="9.140625" style="3"/>
    <col min="12801" max="12802" width="1" style="3" customWidth="1"/>
    <col min="12803" max="12803" width="48.5703125" style="3" customWidth="1"/>
    <col min="12804" max="12804" width="13.42578125" style="3" customWidth="1"/>
    <col min="12805" max="12805" width="15.28515625" style="3" customWidth="1"/>
    <col min="12806" max="13056" width="9.140625" style="3"/>
    <col min="13057" max="13058" width="1" style="3" customWidth="1"/>
    <col min="13059" max="13059" width="48.5703125" style="3" customWidth="1"/>
    <col min="13060" max="13060" width="13.42578125" style="3" customWidth="1"/>
    <col min="13061" max="13061" width="15.28515625" style="3" customWidth="1"/>
    <col min="13062" max="13312" width="9.140625" style="3"/>
    <col min="13313" max="13314" width="1" style="3" customWidth="1"/>
    <col min="13315" max="13315" width="48.5703125" style="3" customWidth="1"/>
    <col min="13316" max="13316" width="13.42578125" style="3" customWidth="1"/>
    <col min="13317" max="13317" width="15.28515625" style="3" customWidth="1"/>
    <col min="13318" max="13568" width="9.140625" style="3"/>
    <col min="13569" max="13570" width="1" style="3" customWidth="1"/>
    <col min="13571" max="13571" width="48.5703125" style="3" customWidth="1"/>
    <col min="13572" max="13572" width="13.42578125" style="3" customWidth="1"/>
    <col min="13573" max="13573" width="15.28515625" style="3" customWidth="1"/>
    <col min="13574" max="13824" width="9.140625" style="3"/>
    <col min="13825" max="13826" width="1" style="3" customWidth="1"/>
    <col min="13827" max="13827" width="48.5703125" style="3" customWidth="1"/>
    <col min="13828" max="13828" width="13.42578125" style="3" customWidth="1"/>
    <col min="13829" max="13829" width="15.28515625" style="3" customWidth="1"/>
    <col min="13830" max="14080" width="9.140625" style="3"/>
    <col min="14081" max="14082" width="1" style="3" customWidth="1"/>
    <col min="14083" max="14083" width="48.5703125" style="3" customWidth="1"/>
    <col min="14084" max="14084" width="13.42578125" style="3" customWidth="1"/>
    <col min="14085" max="14085" width="15.28515625" style="3" customWidth="1"/>
    <col min="14086" max="14336" width="9.140625" style="3"/>
    <col min="14337" max="14338" width="1" style="3" customWidth="1"/>
    <col min="14339" max="14339" width="48.5703125" style="3" customWidth="1"/>
    <col min="14340" max="14340" width="13.42578125" style="3" customWidth="1"/>
    <col min="14341" max="14341" width="15.28515625" style="3" customWidth="1"/>
    <col min="14342" max="14592" width="9.140625" style="3"/>
    <col min="14593" max="14594" width="1" style="3" customWidth="1"/>
    <col min="14595" max="14595" width="48.5703125" style="3" customWidth="1"/>
    <col min="14596" max="14596" width="13.42578125" style="3" customWidth="1"/>
    <col min="14597" max="14597" width="15.28515625" style="3" customWidth="1"/>
    <col min="14598" max="14848" width="9.140625" style="3"/>
    <col min="14849" max="14850" width="1" style="3" customWidth="1"/>
    <col min="14851" max="14851" width="48.5703125" style="3" customWidth="1"/>
    <col min="14852" max="14852" width="13.42578125" style="3" customWidth="1"/>
    <col min="14853" max="14853" width="15.28515625" style="3" customWidth="1"/>
    <col min="14854" max="15104" width="9.140625" style="3"/>
    <col min="15105" max="15106" width="1" style="3" customWidth="1"/>
    <col min="15107" max="15107" width="48.5703125" style="3" customWidth="1"/>
    <col min="15108" max="15108" width="13.42578125" style="3" customWidth="1"/>
    <col min="15109" max="15109" width="15.28515625" style="3" customWidth="1"/>
    <col min="15110" max="15360" width="9.140625" style="3"/>
    <col min="15361" max="15362" width="1" style="3" customWidth="1"/>
    <col min="15363" max="15363" width="48.5703125" style="3" customWidth="1"/>
    <col min="15364" max="15364" width="13.42578125" style="3" customWidth="1"/>
    <col min="15365" max="15365" width="15.28515625" style="3" customWidth="1"/>
    <col min="15366" max="15616" width="9.140625" style="3"/>
    <col min="15617" max="15618" width="1" style="3" customWidth="1"/>
    <col min="15619" max="15619" width="48.5703125" style="3" customWidth="1"/>
    <col min="15620" max="15620" width="13.42578125" style="3" customWidth="1"/>
    <col min="15621" max="15621" width="15.28515625" style="3" customWidth="1"/>
    <col min="15622" max="15872" width="9.140625" style="3"/>
    <col min="15873" max="15874" width="1" style="3" customWidth="1"/>
    <col min="15875" max="15875" width="48.5703125" style="3" customWidth="1"/>
    <col min="15876" max="15876" width="13.42578125" style="3" customWidth="1"/>
    <col min="15877" max="15877" width="15.28515625" style="3" customWidth="1"/>
    <col min="15878" max="16128" width="9.140625" style="3"/>
    <col min="16129" max="16130" width="1" style="3" customWidth="1"/>
    <col min="16131" max="16131" width="48.5703125" style="3" customWidth="1"/>
    <col min="16132" max="16132" width="13.42578125" style="3" customWidth="1"/>
    <col min="16133" max="16133" width="15.28515625" style="3" customWidth="1"/>
    <col min="16134" max="16384" width="9.140625" style="3"/>
  </cols>
  <sheetData>
    <row r="1" spans="1:4" ht="21.75" hidden="1" customHeight="1" x14ac:dyDescent="0.25">
      <c r="A1" s="1"/>
      <c r="B1" s="1"/>
      <c r="C1" s="2" t="s">
        <v>0</v>
      </c>
    </row>
    <row r="2" spans="1:4" ht="21.75" hidden="1" customHeight="1" x14ac:dyDescent="0.25">
      <c r="A2" s="1"/>
      <c r="B2" s="1"/>
      <c r="C2" s="52" t="s">
        <v>1</v>
      </c>
      <c r="D2" s="52"/>
    </row>
    <row r="3" spans="1:4" ht="21.75" hidden="1" customHeight="1" x14ac:dyDescent="0.25">
      <c r="A3" s="4"/>
      <c r="B3" s="4"/>
      <c r="C3" s="53" t="s">
        <v>2</v>
      </c>
      <c r="D3" s="53"/>
    </row>
    <row r="4" spans="1:4" ht="21.75" hidden="1" customHeight="1" x14ac:dyDescent="0.25">
      <c r="A4" s="5"/>
      <c r="B4" s="5"/>
      <c r="C4" s="54" t="s">
        <v>3</v>
      </c>
      <c r="D4" s="54"/>
    </row>
    <row r="5" spans="1:4" ht="21.75" hidden="1" customHeight="1" x14ac:dyDescent="0.25">
      <c r="A5" s="5"/>
      <c r="B5" s="5"/>
      <c r="C5" s="55" t="s">
        <v>4</v>
      </c>
      <c r="D5" s="55"/>
    </row>
    <row r="6" spans="1:4" ht="5.25" customHeight="1" thickBot="1" x14ac:dyDescent="0.3">
      <c r="A6" s="6"/>
      <c r="B6" s="6"/>
    </row>
    <row r="7" spans="1:4" ht="38.25" customHeight="1" x14ac:dyDescent="0.25">
      <c r="A7" s="6"/>
      <c r="B7" s="6"/>
      <c r="C7" s="56" t="s">
        <v>5</v>
      </c>
      <c r="D7" s="57"/>
    </row>
    <row r="8" spans="1:4" ht="5.25" customHeight="1" thickBot="1" x14ac:dyDescent="0.3">
      <c r="A8" s="6"/>
      <c r="B8" s="6"/>
      <c r="C8" s="7"/>
      <c r="D8" s="8"/>
    </row>
    <row r="9" spans="1:4" s="10" customFormat="1" ht="12.6" customHeight="1" x14ac:dyDescent="0.25">
      <c r="A9" s="9"/>
      <c r="B9" s="9"/>
      <c r="C9" s="48" t="s">
        <v>6</v>
      </c>
      <c r="D9" s="50" t="s">
        <v>7</v>
      </c>
    </row>
    <row r="10" spans="1:4" ht="12" customHeight="1" thickBot="1" x14ac:dyDescent="0.3">
      <c r="A10" s="11"/>
      <c r="B10" s="11"/>
      <c r="C10" s="49"/>
      <c r="D10" s="51"/>
    </row>
    <row r="11" spans="1:4" ht="24" customHeight="1" x14ac:dyDescent="0.25">
      <c r="A11" s="12"/>
      <c r="B11" s="12"/>
      <c r="C11" s="13" t="s">
        <v>8</v>
      </c>
      <c r="D11" s="14">
        <v>471138.28</v>
      </c>
    </row>
    <row r="12" spans="1:4" ht="21" customHeight="1" outlineLevel="1" x14ac:dyDescent="0.25">
      <c r="A12" s="15"/>
      <c r="B12" s="15"/>
      <c r="C12" s="16" t="s">
        <v>9</v>
      </c>
      <c r="D12" s="17">
        <f>D13+D14+D15+D16+D17+D18+D19+D20+D21</f>
        <v>97778.63</v>
      </c>
    </row>
    <row r="13" spans="1:4" ht="14.25" customHeight="1" outlineLevel="3" x14ac:dyDescent="0.25">
      <c r="A13" s="15"/>
      <c r="B13" s="15"/>
      <c r="C13" s="18" t="s">
        <v>10</v>
      </c>
      <c r="D13" s="19">
        <v>200</v>
      </c>
    </row>
    <row r="14" spans="1:4" ht="23.25" customHeight="1" outlineLevel="3" x14ac:dyDescent="0.25">
      <c r="A14" s="15"/>
      <c r="B14" s="15"/>
      <c r="C14" s="18" t="s">
        <v>11</v>
      </c>
      <c r="D14" s="19">
        <v>2350</v>
      </c>
    </row>
    <row r="15" spans="1:4" ht="27" customHeight="1" outlineLevel="3" x14ac:dyDescent="0.25">
      <c r="A15" s="15"/>
      <c r="B15" s="15"/>
      <c r="C15" s="18" t="s">
        <v>12</v>
      </c>
      <c r="D15" s="19">
        <v>3000</v>
      </c>
    </row>
    <row r="16" spans="1:4" ht="21" customHeight="1" outlineLevel="3" x14ac:dyDescent="0.25">
      <c r="A16" s="15"/>
      <c r="B16" s="15"/>
      <c r="C16" s="18" t="s">
        <v>13</v>
      </c>
      <c r="D16" s="19">
        <v>5000</v>
      </c>
    </row>
    <row r="17" spans="1:6" ht="21" customHeight="1" outlineLevel="3" x14ac:dyDescent="0.25">
      <c r="A17" s="15"/>
      <c r="B17" s="15"/>
      <c r="C17" s="18" t="s">
        <v>14</v>
      </c>
      <c r="D17" s="19">
        <v>20000</v>
      </c>
    </row>
    <row r="18" spans="1:6" ht="21" customHeight="1" outlineLevel="3" x14ac:dyDescent="0.25">
      <c r="A18" s="15"/>
      <c r="B18" s="15"/>
      <c r="C18" s="18" t="s">
        <v>15</v>
      </c>
      <c r="D18" s="19">
        <v>33439</v>
      </c>
    </row>
    <row r="19" spans="1:6" ht="18" customHeight="1" outlineLevel="3" x14ac:dyDescent="0.25">
      <c r="A19" s="15"/>
      <c r="B19" s="15"/>
      <c r="C19" s="18" t="s">
        <v>16</v>
      </c>
      <c r="D19" s="19">
        <v>21721.599999999999</v>
      </c>
      <c r="E19" s="20"/>
    </row>
    <row r="20" spans="1:6" ht="18" customHeight="1" outlineLevel="3" x14ac:dyDescent="0.25">
      <c r="A20" s="15"/>
      <c r="B20" s="15"/>
      <c r="C20" s="18" t="s">
        <v>17</v>
      </c>
      <c r="D20" s="19">
        <v>10658.8</v>
      </c>
      <c r="E20" s="20"/>
    </row>
    <row r="21" spans="1:6" ht="15" customHeight="1" outlineLevel="3" x14ac:dyDescent="0.25">
      <c r="A21" s="15"/>
      <c r="B21" s="15"/>
      <c r="C21" s="18" t="s">
        <v>18</v>
      </c>
      <c r="D21" s="21">
        <v>1409.23</v>
      </c>
      <c r="E21" s="20"/>
    </row>
    <row r="22" spans="1:6" ht="11.25" customHeight="1" outlineLevel="3" x14ac:dyDescent="0.25">
      <c r="A22" s="15"/>
      <c r="B22" s="15"/>
      <c r="C22" s="16" t="s">
        <v>19</v>
      </c>
      <c r="D22" s="22">
        <f>D24+D25+D34+D39+D48+D50+D51</f>
        <v>375625.61</v>
      </c>
      <c r="E22" s="23"/>
    </row>
    <row r="23" spans="1:6" ht="11.25" customHeight="1" outlineLevel="3" x14ac:dyDescent="0.25">
      <c r="A23" s="15"/>
      <c r="B23" s="15"/>
      <c r="C23" s="24" t="s">
        <v>20</v>
      </c>
      <c r="D23" s="19"/>
    </row>
    <row r="24" spans="1:6" ht="42" customHeight="1" outlineLevel="1" x14ac:dyDescent="0.25">
      <c r="A24" s="15"/>
      <c r="B24" s="15"/>
      <c r="C24" s="25" t="s">
        <v>21</v>
      </c>
      <c r="D24" s="22">
        <v>830.93</v>
      </c>
      <c r="E24" s="26"/>
      <c r="F24" s="26"/>
    </row>
    <row r="25" spans="1:6" ht="30.75" customHeight="1" outlineLevel="1" x14ac:dyDescent="0.25">
      <c r="A25" s="15"/>
      <c r="B25" s="15"/>
      <c r="C25" s="25" t="s">
        <v>22</v>
      </c>
      <c r="D25" s="22">
        <f>D26+D27+D28+D29+D30+D31+D32+D33</f>
        <v>254121.7</v>
      </c>
      <c r="E25" s="26"/>
      <c r="F25" s="26"/>
    </row>
    <row r="26" spans="1:6" ht="14.25" customHeight="1" outlineLevel="1" x14ac:dyDescent="0.25">
      <c r="A26" s="15"/>
      <c r="B26" s="15"/>
      <c r="C26" s="18" t="s">
        <v>23</v>
      </c>
      <c r="D26" s="19">
        <v>78300</v>
      </c>
      <c r="E26" s="26"/>
      <c r="F26" s="26"/>
    </row>
    <row r="27" spans="1:6" ht="15" customHeight="1" outlineLevel="1" x14ac:dyDescent="0.25">
      <c r="A27" s="15"/>
      <c r="B27" s="15"/>
      <c r="C27" s="18" t="s">
        <v>24</v>
      </c>
      <c r="D27" s="19">
        <v>63750</v>
      </c>
      <c r="E27" s="26"/>
      <c r="F27" s="26"/>
    </row>
    <row r="28" spans="1:6" ht="15" customHeight="1" outlineLevel="1" x14ac:dyDescent="0.25">
      <c r="A28" s="15"/>
      <c r="B28" s="15"/>
      <c r="C28" s="18" t="s">
        <v>25</v>
      </c>
      <c r="D28" s="19">
        <v>16000</v>
      </c>
      <c r="E28" s="26"/>
      <c r="F28" s="26"/>
    </row>
    <row r="29" spans="1:6" ht="28.5" customHeight="1" outlineLevel="1" x14ac:dyDescent="0.25">
      <c r="A29" s="15"/>
      <c r="B29" s="15"/>
      <c r="C29" s="18" t="s">
        <v>26</v>
      </c>
      <c r="D29" s="19">
        <v>22500</v>
      </c>
      <c r="E29" s="26"/>
      <c r="F29" s="26"/>
    </row>
    <row r="30" spans="1:6" ht="16.5" customHeight="1" outlineLevel="1" x14ac:dyDescent="0.25">
      <c r="A30" s="15"/>
      <c r="B30" s="15"/>
      <c r="C30" s="18" t="s">
        <v>27</v>
      </c>
      <c r="D30" s="19">
        <v>45000</v>
      </c>
      <c r="E30" s="26"/>
      <c r="F30" s="26"/>
    </row>
    <row r="31" spans="1:6" ht="16.5" customHeight="1" outlineLevel="1" x14ac:dyDescent="0.25">
      <c r="A31" s="15"/>
      <c r="B31" s="15"/>
      <c r="C31" s="18" t="s">
        <v>28</v>
      </c>
      <c r="D31" s="19">
        <v>25000</v>
      </c>
      <c r="E31" s="26"/>
      <c r="F31" s="26"/>
    </row>
    <row r="32" spans="1:6" ht="16.5" customHeight="1" outlineLevel="1" x14ac:dyDescent="0.25">
      <c r="A32" s="15"/>
      <c r="B32" s="15"/>
      <c r="C32" s="18" t="s">
        <v>29</v>
      </c>
      <c r="D32" s="19">
        <v>3000</v>
      </c>
      <c r="E32" s="26"/>
      <c r="F32" s="26"/>
    </row>
    <row r="33" spans="1:6" ht="16.5" customHeight="1" outlineLevel="1" x14ac:dyDescent="0.25">
      <c r="A33" s="15"/>
      <c r="B33" s="15"/>
      <c r="C33" s="18" t="s">
        <v>30</v>
      </c>
      <c r="D33" s="19">
        <v>571.70000000000005</v>
      </c>
      <c r="E33" s="26"/>
      <c r="F33" s="26"/>
    </row>
    <row r="34" spans="1:6" ht="16.5" customHeight="1" outlineLevel="1" x14ac:dyDescent="0.25">
      <c r="A34" s="15"/>
      <c r="B34" s="15"/>
      <c r="C34" s="25" t="s">
        <v>31</v>
      </c>
      <c r="D34" s="22">
        <f>D35+D36+D37+D38</f>
        <v>24200</v>
      </c>
      <c r="E34" s="26"/>
      <c r="F34" s="26"/>
    </row>
    <row r="35" spans="1:6" ht="16.5" customHeight="1" outlineLevel="1" x14ac:dyDescent="0.25">
      <c r="A35" s="15"/>
      <c r="B35" s="15"/>
      <c r="C35" s="18" t="s">
        <v>32</v>
      </c>
      <c r="D35" s="19">
        <v>9000</v>
      </c>
      <c r="E35" s="26"/>
      <c r="F35" s="26"/>
    </row>
    <row r="36" spans="1:6" ht="16.5" customHeight="1" outlineLevel="1" x14ac:dyDescent="0.25">
      <c r="A36" s="15"/>
      <c r="B36" s="15"/>
      <c r="C36" s="18" t="s">
        <v>33</v>
      </c>
      <c r="D36" s="19">
        <v>3000</v>
      </c>
      <c r="E36" s="26"/>
      <c r="F36" s="26"/>
    </row>
    <row r="37" spans="1:6" ht="24.75" customHeight="1" outlineLevel="1" x14ac:dyDescent="0.25">
      <c r="A37" s="15"/>
      <c r="B37" s="15"/>
      <c r="C37" s="18" t="s">
        <v>34</v>
      </c>
      <c r="D37" s="19">
        <v>7700</v>
      </c>
      <c r="E37" s="26"/>
      <c r="F37" s="26"/>
    </row>
    <row r="38" spans="1:6" ht="16.5" customHeight="1" outlineLevel="1" x14ac:dyDescent="0.25">
      <c r="A38" s="15"/>
      <c r="B38" s="15"/>
      <c r="C38" s="18" t="s">
        <v>35</v>
      </c>
      <c r="D38" s="19">
        <v>4500</v>
      </c>
      <c r="E38" s="26"/>
      <c r="F38" s="26"/>
    </row>
    <row r="39" spans="1:6" ht="24" customHeight="1" outlineLevel="1" x14ac:dyDescent="0.25">
      <c r="A39" s="15"/>
      <c r="B39" s="15"/>
      <c r="C39" s="25" t="s">
        <v>36</v>
      </c>
      <c r="D39" s="22">
        <f>D40+D41+D42+D44+D45+D46+D47+D43</f>
        <v>36129.380000000005</v>
      </c>
      <c r="E39" s="26"/>
      <c r="F39" s="26"/>
    </row>
    <row r="40" spans="1:6" ht="16.5" customHeight="1" outlineLevel="1" x14ac:dyDescent="0.25">
      <c r="A40" s="15"/>
      <c r="B40" s="15"/>
      <c r="C40" s="18" t="s">
        <v>37</v>
      </c>
      <c r="D40" s="27">
        <v>2866.46</v>
      </c>
      <c r="E40" s="26"/>
      <c r="F40" s="26"/>
    </row>
    <row r="41" spans="1:6" ht="16.5" customHeight="1" outlineLevel="1" x14ac:dyDescent="0.25">
      <c r="A41" s="15"/>
      <c r="B41" s="15"/>
      <c r="C41" s="18" t="s">
        <v>38</v>
      </c>
      <c r="D41" s="19">
        <v>2220</v>
      </c>
      <c r="E41" s="26"/>
      <c r="F41" s="26"/>
    </row>
    <row r="42" spans="1:6" ht="16.5" customHeight="1" outlineLevel="1" x14ac:dyDescent="0.25">
      <c r="A42" s="15"/>
      <c r="B42" s="15"/>
      <c r="C42" s="18" t="s">
        <v>39</v>
      </c>
      <c r="D42" s="19">
        <v>562.4</v>
      </c>
      <c r="E42" s="26"/>
      <c r="F42" s="26"/>
    </row>
    <row r="43" spans="1:6" ht="15" customHeight="1" outlineLevel="1" x14ac:dyDescent="0.25">
      <c r="A43" s="15"/>
      <c r="B43" s="15"/>
      <c r="C43" s="18" t="s">
        <v>40</v>
      </c>
      <c r="D43" s="19">
        <v>5733.75</v>
      </c>
      <c r="E43" s="26"/>
      <c r="F43" s="26"/>
    </row>
    <row r="44" spans="1:6" ht="16.5" customHeight="1" outlineLevel="1" x14ac:dyDescent="0.25">
      <c r="A44" s="15"/>
      <c r="B44" s="15"/>
      <c r="C44" s="18" t="s">
        <v>41</v>
      </c>
      <c r="D44" s="27">
        <v>3210</v>
      </c>
      <c r="E44" s="26"/>
      <c r="F44" s="26"/>
    </row>
    <row r="45" spans="1:6" ht="16.5" customHeight="1" outlineLevel="1" x14ac:dyDescent="0.25">
      <c r="A45" s="15"/>
      <c r="B45" s="15"/>
      <c r="C45" s="18" t="s">
        <v>42</v>
      </c>
      <c r="D45" s="28">
        <v>2486.77</v>
      </c>
      <c r="E45" s="26"/>
      <c r="F45" s="26"/>
    </row>
    <row r="46" spans="1:6" ht="16.5" customHeight="1" outlineLevel="1" x14ac:dyDescent="0.25">
      <c r="A46" s="15"/>
      <c r="B46" s="15"/>
      <c r="C46" s="18" t="s">
        <v>43</v>
      </c>
      <c r="D46" s="27">
        <v>15750</v>
      </c>
      <c r="E46" s="26"/>
      <c r="F46" s="26"/>
    </row>
    <row r="47" spans="1:6" ht="18" customHeight="1" outlineLevel="1" x14ac:dyDescent="0.25">
      <c r="A47" s="15"/>
      <c r="B47" s="15"/>
      <c r="C47" s="18" t="s">
        <v>44</v>
      </c>
      <c r="D47" s="29">
        <v>3300</v>
      </c>
      <c r="E47" s="26"/>
      <c r="F47" s="26"/>
    </row>
    <row r="48" spans="1:6" ht="15" customHeight="1" outlineLevel="1" x14ac:dyDescent="0.25">
      <c r="A48" s="15"/>
      <c r="B48" s="15"/>
      <c r="C48" s="25" t="s">
        <v>45</v>
      </c>
      <c r="D48" s="22">
        <f>D49</f>
        <v>3153.6</v>
      </c>
      <c r="E48" s="26"/>
      <c r="F48" s="26"/>
    </row>
    <row r="49" spans="1:6" ht="14.25" customHeight="1" outlineLevel="1" x14ac:dyDescent="0.25">
      <c r="A49" s="15"/>
      <c r="B49" s="15"/>
      <c r="C49" s="18" t="s">
        <v>46</v>
      </c>
      <c r="D49" s="27">
        <v>3153.6</v>
      </c>
      <c r="E49" s="26"/>
      <c r="F49" s="26"/>
    </row>
    <row r="50" spans="1:6" ht="52.5" customHeight="1" outlineLevel="1" x14ac:dyDescent="0.25">
      <c r="A50" s="15"/>
      <c r="B50" s="15"/>
      <c r="C50" s="25" t="s">
        <v>47</v>
      </c>
      <c r="D50" s="22">
        <v>33439</v>
      </c>
    </row>
    <row r="51" spans="1:6" ht="22.5" customHeight="1" x14ac:dyDescent="0.25">
      <c r="A51" s="15"/>
      <c r="B51" s="15"/>
      <c r="C51" s="25" t="s">
        <v>48</v>
      </c>
      <c r="D51" s="22">
        <v>23751</v>
      </c>
    </row>
    <row r="52" spans="1:6" ht="16.5" customHeight="1" x14ac:dyDescent="0.25">
      <c r="A52" s="15"/>
      <c r="B52" s="15"/>
      <c r="C52" s="30" t="s">
        <v>49</v>
      </c>
      <c r="D52" s="19">
        <v>17444.38</v>
      </c>
      <c r="E52" s="26"/>
    </row>
    <row r="53" spans="1:6" ht="12" customHeight="1" thickBot="1" x14ac:dyDescent="0.3">
      <c r="A53" s="6"/>
      <c r="B53" s="6"/>
      <c r="C53" s="31" t="s">
        <v>50</v>
      </c>
      <c r="D53" s="32">
        <f>D11+D12-D22</f>
        <v>193291.30000000005</v>
      </c>
    </row>
    <row r="54" spans="1:6" x14ac:dyDescent="0.25">
      <c r="C54" s="33"/>
    </row>
  </sheetData>
  <mergeCells count="7">
    <mergeCell ref="C9:C10"/>
    <mergeCell ref="D9:D10"/>
    <mergeCell ref="C2:D2"/>
    <mergeCell ref="C3:D3"/>
    <mergeCell ref="C4:D4"/>
    <mergeCell ref="C5:D5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view="pageBreakPreview" topLeftCell="A42" zoomScaleNormal="110" zoomScaleSheetLayoutView="100" workbookViewId="0">
      <selection activeCell="F14" sqref="F14"/>
    </sheetView>
  </sheetViews>
  <sheetFormatPr defaultColWidth="9.140625" defaultRowHeight="15" outlineLevelRow="3" x14ac:dyDescent="0.25"/>
  <cols>
    <col min="1" max="2" width="1" style="3" customWidth="1"/>
    <col min="3" max="3" width="48.5703125" style="3" customWidth="1"/>
    <col min="4" max="4" width="13.42578125" style="3" customWidth="1"/>
    <col min="5" max="5" width="10.140625" style="3" bestFit="1" customWidth="1"/>
    <col min="6" max="255" width="9.140625" style="3"/>
    <col min="256" max="257" width="1" style="3" customWidth="1"/>
    <col min="258" max="258" width="48.5703125" style="3" customWidth="1"/>
    <col min="259" max="259" width="13.42578125" style="3" customWidth="1"/>
    <col min="260" max="260" width="15.28515625" style="3" customWidth="1"/>
    <col min="261" max="511" width="9.140625" style="3"/>
    <col min="512" max="513" width="1" style="3" customWidth="1"/>
    <col min="514" max="514" width="48.5703125" style="3" customWidth="1"/>
    <col min="515" max="515" width="13.42578125" style="3" customWidth="1"/>
    <col min="516" max="516" width="15.28515625" style="3" customWidth="1"/>
    <col min="517" max="767" width="9.140625" style="3"/>
    <col min="768" max="769" width="1" style="3" customWidth="1"/>
    <col min="770" max="770" width="48.5703125" style="3" customWidth="1"/>
    <col min="771" max="771" width="13.42578125" style="3" customWidth="1"/>
    <col min="772" max="772" width="15.28515625" style="3" customWidth="1"/>
    <col min="773" max="1023" width="9.140625" style="3"/>
    <col min="1024" max="1025" width="1" style="3" customWidth="1"/>
    <col min="1026" max="1026" width="48.5703125" style="3" customWidth="1"/>
    <col min="1027" max="1027" width="13.42578125" style="3" customWidth="1"/>
    <col min="1028" max="1028" width="15.28515625" style="3" customWidth="1"/>
    <col min="1029" max="1279" width="9.140625" style="3"/>
    <col min="1280" max="1281" width="1" style="3" customWidth="1"/>
    <col min="1282" max="1282" width="48.5703125" style="3" customWidth="1"/>
    <col min="1283" max="1283" width="13.42578125" style="3" customWidth="1"/>
    <col min="1284" max="1284" width="15.28515625" style="3" customWidth="1"/>
    <col min="1285" max="1535" width="9.140625" style="3"/>
    <col min="1536" max="1537" width="1" style="3" customWidth="1"/>
    <col min="1538" max="1538" width="48.5703125" style="3" customWidth="1"/>
    <col min="1539" max="1539" width="13.42578125" style="3" customWidth="1"/>
    <col min="1540" max="1540" width="15.28515625" style="3" customWidth="1"/>
    <col min="1541" max="1791" width="9.140625" style="3"/>
    <col min="1792" max="1793" width="1" style="3" customWidth="1"/>
    <col min="1794" max="1794" width="48.5703125" style="3" customWidth="1"/>
    <col min="1795" max="1795" width="13.42578125" style="3" customWidth="1"/>
    <col min="1796" max="1796" width="15.28515625" style="3" customWidth="1"/>
    <col min="1797" max="2047" width="9.140625" style="3"/>
    <col min="2048" max="2049" width="1" style="3" customWidth="1"/>
    <col min="2050" max="2050" width="48.5703125" style="3" customWidth="1"/>
    <col min="2051" max="2051" width="13.42578125" style="3" customWidth="1"/>
    <col min="2052" max="2052" width="15.28515625" style="3" customWidth="1"/>
    <col min="2053" max="2303" width="9.140625" style="3"/>
    <col min="2304" max="2305" width="1" style="3" customWidth="1"/>
    <col min="2306" max="2306" width="48.5703125" style="3" customWidth="1"/>
    <col min="2307" max="2307" width="13.42578125" style="3" customWidth="1"/>
    <col min="2308" max="2308" width="15.28515625" style="3" customWidth="1"/>
    <col min="2309" max="2559" width="9.140625" style="3"/>
    <col min="2560" max="2561" width="1" style="3" customWidth="1"/>
    <col min="2562" max="2562" width="48.5703125" style="3" customWidth="1"/>
    <col min="2563" max="2563" width="13.42578125" style="3" customWidth="1"/>
    <col min="2564" max="2564" width="15.28515625" style="3" customWidth="1"/>
    <col min="2565" max="2815" width="9.140625" style="3"/>
    <col min="2816" max="2817" width="1" style="3" customWidth="1"/>
    <col min="2818" max="2818" width="48.5703125" style="3" customWidth="1"/>
    <col min="2819" max="2819" width="13.42578125" style="3" customWidth="1"/>
    <col min="2820" max="2820" width="15.28515625" style="3" customWidth="1"/>
    <col min="2821" max="3071" width="9.140625" style="3"/>
    <col min="3072" max="3073" width="1" style="3" customWidth="1"/>
    <col min="3074" max="3074" width="48.5703125" style="3" customWidth="1"/>
    <col min="3075" max="3075" width="13.42578125" style="3" customWidth="1"/>
    <col min="3076" max="3076" width="15.28515625" style="3" customWidth="1"/>
    <col min="3077" max="3327" width="9.140625" style="3"/>
    <col min="3328" max="3329" width="1" style="3" customWidth="1"/>
    <col min="3330" max="3330" width="48.5703125" style="3" customWidth="1"/>
    <col min="3331" max="3331" width="13.42578125" style="3" customWidth="1"/>
    <col min="3332" max="3332" width="15.28515625" style="3" customWidth="1"/>
    <col min="3333" max="3583" width="9.140625" style="3"/>
    <col min="3584" max="3585" width="1" style="3" customWidth="1"/>
    <col min="3586" max="3586" width="48.5703125" style="3" customWidth="1"/>
    <col min="3587" max="3587" width="13.42578125" style="3" customWidth="1"/>
    <col min="3588" max="3588" width="15.28515625" style="3" customWidth="1"/>
    <col min="3589" max="3839" width="9.140625" style="3"/>
    <col min="3840" max="3841" width="1" style="3" customWidth="1"/>
    <col min="3842" max="3842" width="48.5703125" style="3" customWidth="1"/>
    <col min="3843" max="3843" width="13.42578125" style="3" customWidth="1"/>
    <col min="3844" max="3844" width="15.28515625" style="3" customWidth="1"/>
    <col min="3845" max="4095" width="9.140625" style="3"/>
    <col min="4096" max="4097" width="1" style="3" customWidth="1"/>
    <col min="4098" max="4098" width="48.5703125" style="3" customWidth="1"/>
    <col min="4099" max="4099" width="13.42578125" style="3" customWidth="1"/>
    <col min="4100" max="4100" width="15.28515625" style="3" customWidth="1"/>
    <col min="4101" max="4351" width="9.140625" style="3"/>
    <col min="4352" max="4353" width="1" style="3" customWidth="1"/>
    <col min="4354" max="4354" width="48.5703125" style="3" customWidth="1"/>
    <col min="4355" max="4355" width="13.42578125" style="3" customWidth="1"/>
    <col min="4356" max="4356" width="15.28515625" style="3" customWidth="1"/>
    <col min="4357" max="4607" width="9.140625" style="3"/>
    <col min="4608" max="4609" width="1" style="3" customWidth="1"/>
    <col min="4610" max="4610" width="48.5703125" style="3" customWidth="1"/>
    <col min="4611" max="4611" width="13.42578125" style="3" customWidth="1"/>
    <col min="4612" max="4612" width="15.28515625" style="3" customWidth="1"/>
    <col min="4613" max="4863" width="9.140625" style="3"/>
    <col min="4864" max="4865" width="1" style="3" customWidth="1"/>
    <col min="4866" max="4866" width="48.5703125" style="3" customWidth="1"/>
    <col min="4867" max="4867" width="13.42578125" style="3" customWidth="1"/>
    <col min="4868" max="4868" width="15.28515625" style="3" customWidth="1"/>
    <col min="4869" max="5119" width="9.140625" style="3"/>
    <col min="5120" max="5121" width="1" style="3" customWidth="1"/>
    <col min="5122" max="5122" width="48.5703125" style="3" customWidth="1"/>
    <col min="5123" max="5123" width="13.42578125" style="3" customWidth="1"/>
    <col min="5124" max="5124" width="15.28515625" style="3" customWidth="1"/>
    <col min="5125" max="5375" width="9.140625" style="3"/>
    <col min="5376" max="5377" width="1" style="3" customWidth="1"/>
    <col min="5378" max="5378" width="48.5703125" style="3" customWidth="1"/>
    <col min="5379" max="5379" width="13.42578125" style="3" customWidth="1"/>
    <col min="5380" max="5380" width="15.28515625" style="3" customWidth="1"/>
    <col min="5381" max="5631" width="9.140625" style="3"/>
    <col min="5632" max="5633" width="1" style="3" customWidth="1"/>
    <col min="5634" max="5634" width="48.5703125" style="3" customWidth="1"/>
    <col min="5635" max="5635" width="13.42578125" style="3" customWidth="1"/>
    <col min="5636" max="5636" width="15.28515625" style="3" customWidth="1"/>
    <col min="5637" max="5887" width="9.140625" style="3"/>
    <col min="5888" max="5889" width="1" style="3" customWidth="1"/>
    <col min="5890" max="5890" width="48.5703125" style="3" customWidth="1"/>
    <col min="5891" max="5891" width="13.42578125" style="3" customWidth="1"/>
    <col min="5892" max="5892" width="15.28515625" style="3" customWidth="1"/>
    <col min="5893" max="6143" width="9.140625" style="3"/>
    <col min="6144" max="6145" width="1" style="3" customWidth="1"/>
    <col min="6146" max="6146" width="48.5703125" style="3" customWidth="1"/>
    <col min="6147" max="6147" width="13.42578125" style="3" customWidth="1"/>
    <col min="6148" max="6148" width="15.28515625" style="3" customWidth="1"/>
    <col min="6149" max="6399" width="9.140625" style="3"/>
    <col min="6400" max="6401" width="1" style="3" customWidth="1"/>
    <col min="6402" max="6402" width="48.5703125" style="3" customWidth="1"/>
    <col min="6403" max="6403" width="13.42578125" style="3" customWidth="1"/>
    <col min="6404" max="6404" width="15.28515625" style="3" customWidth="1"/>
    <col min="6405" max="6655" width="9.140625" style="3"/>
    <col min="6656" max="6657" width="1" style="3" customWidth="1"/>
    <col min="6658" max="6658" width="48.5703125" style="3" customWidth="1"/>
    <col min="6659" max="6659" width="13.42578125" style="3" customWidth="1"/>
    <col min="6660" max="6660" width="15.28515625" style="3" customWidth="1"/>
    <col min="6661" max="6911" width="9.140625" style="3"/>
    <col min="6912" max="6913" width="1" style="3" customWidth="1"/>
    <col min="6914" max="6914" width="48.5703125" style="3" customWidth="1"/>
    <col min="6915" max="6915" width="13.42578125" style="3" customWidth="1"/>
    <col min="6916" max="6916" width="15.28515625" style="3" customWidth="1"/>
    <col min="6917" max="7167" width="9.140625" style="3"/>
    <col min="7168" max="7169" width="1" style="3" customWidth="1"/>
    <col min="7170" max="7170" width="48.5703125" style="3" customWidth="1"/>
    <col min="7171" max="7171" width="13.42578125" style="3" customWidth="1"/>
    <col min="7172" max="7172" width="15.28515625" style="3" customWidth="1"/>
    <col min="7173" max="7423" width="9.140625" style="3"/>
    <col min="7424" max="7425" width="1" style="3" customWidth="1"/>
    <col min="7426" max="7426" width="48.5703125" style="3" customWidth="1"/>
    <col min="7427" max="7427" width="13.42578125" style="3" customWidth="1"/>
    <col min="7428" max="7428" width="15.28515625" style="3" customWidth="1"/>
    <col min="7429" max="7679" width="9.140625" style="3"/>
    <col min="7680" max="7681" width="1" style="3" customWidth="1"/>
    <col min="7682" max="7682" width="48.5703125" style="3" customWidth="1"/>
    <col min="7683" max="7683" width="13.42578125" style="3" customWidth="1"/>
    <col min="7684" max="7684" width="15.28515625" style="3" customWidth="1"/>
    <col min="7685" max="7935" width="9.140625" style="3"/>
    <col min="7936" max="7937" width="1" style="3" customWidth="1"/>
    <col min="7938" max="7938" width="48.5703125" style="3" customWidth="1"/>
    <col min="7939" max="7939" width="13.42578125" style="3" customWidth="1"/>
    <col min="7940" max="7940" width="15.28515625" style="3" customWidth="1"/>
    <col min="7941" max="8191" width="9.140625" style="3"/>
    <col min="8192" max="8193" width="1" style="3" customWidth="1"/>
    <col min="8194" max="8194" width="48.5703125" style="3" customWidth="1"/>
    <col min="8195" max="8195" width="13.42578125" style="3" customWidth="1"/>
    <col min="8196" max="8196" width="15.28515625" style="3" customWidth="1"/>
    <col min="8197" max="8447" width="9.140625" style="3"/>
    <col min="8448" max="8449" width="1" style="3" customWidth="1"/>
    <col min="8450" max="8450" width="48.5703125" style="3" customWidth="1"/>
    <col min="8451" max="8451" width="13.42578125" style="3" customWidth="1"/>
    <col min="8452" max="8452" width="15.28515625" style="3" customWidth="1"/>
    <col min="8453" max="8703" width="9.140625" style="3"/>
    <col min="8704" max="8705" width="1" style="3" customWidth="1"/>
    <col min="8706" max="8706" width="48.5703125" style="3" customWidth="1"/>
    <col min="8707" max="8707" width="13.42578125" style="3" customWidth="1"/>
    <col min="8708" max="8708" width="15.28515625" style="3" customWidth="1"/>
    <col min="8709" max="8959" width="9.140625" style="3"/>
    <col min="8960" max="8961" width="1" style="3" customWidth="1"/>
    <col min="8962" max="8962" width="48.5703125" style="3" customWidth="1"/>
    <col min="8963" max="8963" width="13.42578125" style="3" customWidth="1"/>
    <col min="8964" max="8964" width="15.28515625" style="3" customWidth="1"/>
    <col min="8965" max="9215" width="9.140625" style="3"/>
    <col min="9216" max="9217" width="1" style="3" customWidth="1"/>
    <col min="9218" max="9218" width="48.5703125" style="3" customWidth="1"/>
    <col min="9219" max="9219" width="13.42578125" style="3" customWidth="1"/>
    <col min="9220" max="9220" width="15.28515625" style="3" customWidth="1"/>
    <col min="9221" max="9471" width="9.140625" style="3"/>
    <col min="9472" max="9473" width="1" style="3" customWidth="1"/>
    <col min="9474" max="9474" width="48.5703125" style="3" customWidth="1"/>
    <col min="9475" max="9475" width="13.42578125" style="3" customWidth="1"/>
    <col min="9476" max="9476" width="15.28515625" style="3" customWidth="1"/>
    <col min="9477" max="9727" width="9.140625" style="3"/>
    <col min="9728" max="9729" width="1" style="3" customWidth="1"/>
    <col min="9730" max="9730" width="48.5703125" style="3" customWidth="1"/>
    <col min="9731" max="9731" width="13.42578125" style="3" customWidth="1"/>
    <col min="9732" max="9732" width="15.28515625" style="3" customWidth="1"/>
    <col min="9733" max="9983" width="9.140625" style="3"/>
    <col min="9984" max="9985" width="1" style="3" customWidth="1"/>
    <col min="9986" max="9986" width="48.5703125" style="3" customWidth="1"/>
    <col min="9987" max="9987" width="13.42578125" style="3" customWidth="1"/>
    <col min="9988" max="9988" width="15.28515625" style="3" customWidth="1"/>
    <col min="9989" max="10239" width="9.140625" style="3"/>
    <col min="10240" max="10241" width="1" style="3" customWidth="1"/>
    <col min="10242" max="10242" width="48.5703125" style="3" customWidth="1"/>
    <col min="10243" max="10243" width="13.42578125" style="3" customWidth="1"/>
    <col min="10244" max="10244" width="15.28515625" style="3" customWidth="1"/>
    <col min="10245" max="10495" width="9.140625" style="3"/>
    <col min="10496" max="10497" width="1" style="3" customWidth="1"/>
    <col min="10498" max="10498" width="48.5703125" style="3" customWidth="1"/>
    <col min="10499" max="10499" width="13.42578125" style="3" customWidth="1"/>
    <col min="10500" max="10500" width="15.28515625" style="3" customWidth="1"/>
    <col min="10501" max="10751" width="9.140625" style="3"/>
    <col min="10752" max="10753" width="1" style="3" customWidth="1"/>
    <col min="10754" max="10754" width="48.5703125" style="3" customWidth="1"/>
    <col min="10755" max="10755" width="13.42578125" style="3" customWidth="1"/>
    <col min="10756" max="10756" width="15.28515625" style="3" customWidth="1"/>
    <col min="10757" max="11007" width="9.140625" style="3"/>
    <col min="11008" max="11009" width="1" style="3" customWidth="1"/>
    <col min="11010" max="11010" width="48.5703125" style="3" customWidth="1"/>
    <col min="11011" max="11011" width="13.42578125" style="3" customWidth="1"/>
    <col min="11012" max="11012" width="15.28515625" style="3" customWidth="1"/>
    <col min="11013" max="11263" width="9.140625" style="3"/>
    <col min="11264" max="11265" width="1" style="3" customWidth="1"/>
    <col min="11266" max="11266" width="48.5703125" style="3" customWidth="1"/>
    <col min="11267" max="11267" width="13.42578125" style="3" customWidth="1"/>
    <col min="11268" max="11268" width="15.28515625" style="3" customWidth="1"/>
    <col min="11269" max="11519" width="9.140625" style="3"/>
    <col min="11520" max="11521" width="1" style="3" customWidth="1"/>
    <col min="11522" max="11522" width="48.5703125" style="3" customWidth="1"/>
    <col min="11523" max="11523" width="13.42578125" style="3" customWidth="1"/>
    <col min="11524" max="11524" width="15.28515625" style="3" customWidth="1"/>
    <col min="11525" max="11775" width="9.140625" style="3"/>
    <col min="11776" max="11777" width="1" style="3" customWidth="1"/>
    <col min="11778" max="11778" width="48.5703125" style="3" customWidth="1"/>
    <col min="11779" max="11779" width="13.42578125" style="3" customWidth="1"/>
    <col min="11780" max="11780" width="15.28515625" style="3" customWidth="1"/>
    <col min="11781" max="12031" width="9.140625" style="3"/>
    <col min="12032" max="12033" width="1" style="3" customWidth="1"/>
    <col min="12034" max="12034" width="48.5703125" style="3" customWidth="1"/>
    <col min="12035" max="12035" width="13.42578125" style="3" customWidth="1"/>
    <col min="12036" max="12036" width="15.28515625" style="3" customWidth="1"/>
    <col min="12037" max="12287" width="9.140625" style="3"/>
    <col min="12288" max="12289" width="1" style="3" customWidth="1"/>
    <col min="12290" max="12290" width="48.5703125" style="3" customWidth="1"/>
    <col min="12291" max="12291" width="13.42578125" style="3" customWidth="1"/>
    <col min="12292" max="12292" width="15.28515625" style="3" customWidth="1"/>
    <col min="12293" max="12543" width="9.140625" style="3"/>
    <col min="12544" max="12545" width="1" style="3" customWidth="1"/>
    <col min="12546" max="12546" width="48.5703125" style="3" customWidth="1"/>
    <col min="12547" max="12547" width="13.42578125" style="3" customWidth="1"/>
    <col min="12548" max="12548" width="15.28515625" style="3" customWidth="1"/>
    <col min="12549" max="12799" width="9.140625" style="3"/>
    <col min="12800" max="12801" width="1" style="3" customWidth="1"/>
    <col min="12802" max="12802" width="48.5703125" style="3" customWidth="1"/>
    <col min="12803" max="12803" width="13.42578125" style="3" customWidth="1"/>
    <col min="12804" max="12804" width="15.28515625" style="3" customWidth="1"/>
    <col min="12805" max="13055" width="9.140625" style="3"/>
    <col min="13056" max="13057" width="1" style="3" customWidth="1"/>
    <col min="13058" max="13058" width="48.5703125" style="3" customWidth="1"/>
    <col min="13059" max="13059" width="13.42578125" style="3" customWidth="1"/>
    <col min="13060" max="13060" width="15.28515625" style="3" customWidth="1"/>
    <col min="13061" max="13311" width="9.140625" style="3"/>
    <col min="13312" max="13313" width="1" style="3" customWidth="1"/>
    <col min="13314" max="13314" width="48.5703125" style="3" customWidth="1"/>
    <col min="13315" max="13315" width="13.42578125" style="3" customWidth="1"/>
    <col min="13316" max="13316" width="15.28515625" style="3" customWidth="1"/>
    <col min="13317" max="13567" width="9.140625" style="3"/>
    <col min="13568" max="13569" width="1" style="3" customWidth="1"/>
    <col min="13570" max="13570" width="48.5703125" style="3" customWidth="1"/>
    <col min="13571" max="13571" width="13.42578125" style="3" customWidth="1"/>
    <col min="13572" max="13572" width="15.28515625" style="3" customWidth="1"/>
    <col min="13573" max="13823" width="9.140625" style="3"/>
    <col min="13824" max="13825" width="1" style="3" customWidth="1"/>
    <col min="13826" max="13826" width="48.5703125" style="3" customWidth="1"/>
    <col min="13827" max="13827" width="13.42578125" style="3" customWidth="1"/>
    <col min="13828" max="13828" width="15.28515625" style="3" customWidth="1"/>
    <col min="13829" max="14079" width="9.140625" style="3"/>
    <col min="14080" max="14081" width="1" style="3" customWidth="1"/>
    <col min="14082" max="14082" width="48.5703125" style="3" customWidth="1"/>
    <col min="14083" max="14083" width="13.42578125" style="3" customWidth="1"/>
    <col min="14084" max="14084" width="15.28515625" style="3" customWidth="1"/>
    <col min="14085" max="14335" width="9.140625" style="3"/>
    <col min="14336" max="14337" width="1" style="3" customWidth="1"/>
    <col min="14338" max="14338" width="48.5703125" style="3" customWidth="1"/>
    <col min="14339" max="14339" width="13.42578125" style="3" customWidth="1"/>
    <col min="14340" max="14340" width="15.28515625" style="3" customWidth="1"/>
    <col min="14341" max="14591" width="9.140625" style="3"/>
    <col min="14592" max="14593" width="1" style="3" customWidth="1"/>
    <col min="14594" max="14594" width="48.5703125" style="3" customWidth="1"/>
    <col min="14595" max="14595" width="13.42578125" style="3" customWidth="1"/>
    <col min="14596" max="14596" width="15.28515625" style="3" customWidth="1"/>
    <col min="14597" max="14847" width="9.140625" style="3"/>
    <col min="14848" max="14849" width="1" style="3" customWidth="1"/>
    <col min="14850" max="14850" width="48.5703125" style="3" customWidth="1"/>
    <col min="14851" max="14851" width="13.42578125" style="3" customWidth="1"/>
    <col min="14852" max="14852" width="15.28515625" style="3" customWidth="1"/>
    <col min="14853" max="15103" width="9.140625" style="3"/>
    <col min="15104" max="15105" width="1" style="3" customWidth="1"/>
    <col min="15106" max="15106" width="48.5703125" style="3" customWidth="1"/>
    <col min="15107" max="15107" width="13.42578125" style="3" customWidth="1"/>
    <col min="15108" max="15108" width="15.28515625" style="3" customWidth="1"/>
    <col min="15109" max="15359" width="9.140625" style="3"/>
    <col min="15360" max="15361" width="1" style="3" customWidth="1"/>
    <col min="15362" max="15362" width="48.5703125" style="3" customWidth="1"/>
    <col min="15363" max="15363" width="13.42578125" style="3" customWidth="1"/>
    <col min="15364" max="15364" width="15.28515625" style="3" customWidth="1"/>
    <col min="15365" max="15615" width="9.140625" style="3"/>
    <col min="15616" max="15617" width="1" style="3" customWidth="1"/>
    <col min="15618" max="15618" width="48.5703125" style="3" customWidth="1"/>
    <col min="15619" max="15619" width="13.42578125" style="3" customWidth="1"/>
    <col min="15620" max="15620" width="15.28515625" style="3" customWidth="1"/>
    <col min="15621" max="15871" width="9.140625" style="3"/>
    <col min="15872" max="15873" width="1" style="3" customWidth="1"/>
    <col min="15874" max="15874" width="48.5703125" style="3" customWidth="1"/>
    <col min="15875" max="15875" width="13.42578125" style="3" customWidth="1"/>
    <col min="15876" max="15876" width="15.28515625" style="3" customWidth="1"/>
    <col min="15877" max="16127" width="9.140625" style="3"/>
    <col min="16128" max="16129" width="1" style="3" customWidth="1"/>
    <col min="16130" max="16130" width="48.5703125" style="3" customWidth="1"/>
    <col min="16131" max="16131" width="13.42578125" style="3" customWidth="1"/>
    <col min="16132" max="16132" width="15.28515625" style="3" customWidth="1"/>
    <col min="16133" max="16384" width="9.140625" style="3"/>
  </cols>
  <sheetData>
    <row r="1" spans="1:4" ht="21.75" hidden="1" customHeight="1" x14ac:dyDescent="0.25">
      <c r="A1" s="1"/>
      <c r="B1" s="1"/>
      <c r="C1" s="2" t="s">
        <v>0</v>
      </c>
    </row>
    <row r="2" spans="1:4" ht="21.75" hidden="1" customHeight="1" x14ac:dyDescent="0.25">
      <c r="A2" s="1"/>
      <c r="B2" s="1"/>
      <c r="C2" s="52" t="s">
        <v>1</v>
      </c>
      <c r="D2" s="52"/>
    </row>
    <row r="3" spans="1:4" ht="21.75" hidden="1" customHeight="1" x14ac:dyDescent="0.25">
      <c r="A3" s="4"/>
      <c r="B3" s="4"/>
      <c r="C3" s="53" t="s">
        <v>2</v>
      </c>
      <c r="D3" s="53"/>
    </row>
    <row r="4" spans="1:4" ht="21.75" hidden="1" customHeight="1" x14ac:dyDescent="0.25">
      <c r="A4" s="5"/>
      <c r="B4" s="5"/>
      <c r="C4" s="54" t="s">
        <v>3</v>
      </c>
      <c r="D4" s="54"/>
    </row>
    <row r="5" spans="1:4" ht="21.75" hidden="1" customHeight="1" x14ac:dyDescent="0.25">
      <c r="A5" s="5"/>
      <c r="B5" s="5"/>
      <c r="C5" s="55" t="s">
        <v>4</v>
      </c>
      <c r="D5" s="55"/>
    </row>
    <row r="6" spans="1:4" ht="5.25" customHeight="1" thickBot="1" x14ac:dyDescent="0.3">
      <c r="A6" s="6"/>
      <c r="B6" s="6"/>
    </row>
    <row r="7" spans="1:4" ht="38.25" customHeight="1" x14ac:dyDescent="0.25">
      <c r="A7" s="6"/>
      <c r="B7" s="6"/>
      <c r="C7" s="56" t="s">
        <v>149</v>
      </c>
      <c r="D7" s="57"/>
    </row>
    <row r="8" spans="1:4" ht="5.25" customHeight="1" thickBot="1" x14ac:dyDescent="0.3">
      <c r="A8" s="6"/>
      <c r="B8" s="6"/>
      <c r="C8" s="7"/>
      <c r="D8" s="8"/>
    </row>
    <row r="9" spans="1:4" s="10" customFormat="1" ht="12.6" customHeight="1" x14ac:dyDescent="0.25">
      <c r="A9" s="9"/>
      <c r="B9" s="9"/>
      <c r="C9" s="48" t="s">
        <v>6</v>
      </c>
      <c r="D9" s="50" t="s">
        <v>7</v>
      </c>
    </row>
    <row r="10" spans="1:4" ht="12" customHeight="1" thickBot="1" x14ac:dyDescent="0.3">
      <c r="A10" s="11"/>
      <c r="B10" s="11"/>
      <c r="C10" s="49"/>
      <c r="D10" s="51"/>
    </row>
    <row r="11" spans="1:4" ht="24" customHeight="1" x14ac:dyDescent="0.25">
      <c r="A11" s="12"/>
      <c r="B11" s="12"/>
      <c r="C11" s="13" t="s">
        <v>96</v>
      </c>
      <c r="D11" s="14">
        <f>'1'!D11</f>
        <v>228423.16</v>
      </c>
    </row>
    <row r="12" spans="1:4" ht="21" customHeight="1" outlineLevel="1" x14ac:dyDescent="0.25">
      <c r="A12" s="15"/>
      <c r="B12" s="15"/>
      <c r="C12" s="16" t="s">
        <v>9</v>
      </c>
      <c r="D12" s="17">
        <f>SUM(D13:D33)</f>
        <v>1283592.5899999999</v>
      </c>
    </row>
    <row r="13" spans="1:4" ht="14.25" customHeight="1" outlineLevel="3" x14ac:dyDescent="0.25">
      <c r="A13" s="15"/>
      <c r="B13" s="15"/>
      <c r="C13" s="18" t="s">
        <v>130</v>
      </c>
      <c r="D13" s="21">
        <v>200</v>
      </c>
    </row>
    <row r="14" spans="1:4" ht="23.25" customHeight="1" outlineLevel="3" x14ac:dyDescent="0.25">
      <c r="A14" s="15"/>
      <c r="B14" s="15"/>
      <c r="C14" s="18" t="s">
        <v>115</v>
      </c>
      <c r="D14" s="21">
        <f>'1'!D13+'3'!D14+'4'!D14</f>
        <v>19248.379999999997</v>
      </c>
    </row>
    <row r="15" spans="1:4" ht="27" customHeight="1" outlineLevel="3" x14ac:dyDescent="0.25">
      <c r="A15" s="15"/>
      <c r="B15" s="15"/>
      <c r="C15" s="18" t="s">
        <v>116</v>
      </c>
      <c r="D15" s="21">
        <v>3000</v>
      </c>
    </row>
    <row r="16" spans="1:4" ht="13.5" customHeight="1" outlineLevel="3" x14ac:dyDescent="0.25">
      <c r="A16" s="15"/>
      <c r="B16" s="15"/>
      <c r="C16" s="18" t="s">
        <v>117</v>
      </c>
      <c r="D16" s="21">
        <v>5000</v>
      </c>
    </row>
    <row r="17" spans="1:4" ht="12.75" customHeight="1" outlineLevel="3" x14ac:dyDescent="0.25">
      <c r="A17" s="15"/>
      <c r="B17" s="15"/>
      <c r="C17" s="18" t="s">
        <v>118</v>
      </c>
      <c r="D17" s="21">
        <v>20000</v>
      </c>
    </row>
    <row r="18" spans="1:4" ht="24" customHeight="1" outlineLevel="3" x14ac:dyDescent="0.25">
      <c r="A18" s="15"/>
      <c r="B18" s="15"/>
      <c r="C18" s="18" t="s">
        <v>131</v>
      </c>
      <c r="D18" s="21">
        <v>155732.1</v>
      </c>
    </row>
    <row r="19" spans="1:4" ht="13.5" customHeight="1" outlineLevel="3" x14ac:dyDescent="0.25">
      <c r="A19" s="15"/>
      <c r="B19" s="15"/>
      <c r="C19" s="18" t="s">
        <v>119</v>
      </c>
      <c r="D19" s="21">
        <f>'1'!D18+'2'!D19+'3'!D19+'4'!D19</f>
        <v>69472.149999999994</v>
      </c>
    </row>
    <row r="20" spans="1:4" ht="13.5" customHeight="1" outlineLevel="3" x14ac:dyDescent="0.25">
      <c r="A20" s="15"/>
      <c r="B20" s="15"/>
      <c r="C20" s="18" t="s">
        <v>120</v>
      </c>
      <c r="D20" s="21">
        <f>'4'!D20</f>
        <v>10658.8</v>
      </c>
    </row>
    <row r="21" spans="1:4" ht="15" customHeight="1" outlineLevel="3" x14ac:dyDescent="0.25">
      <c r="A21" s="15"/>
      <c r="B21" s="15"/>
      <c r="C21" s="18" t="s">
        <v>121</v>
      </c>
      <c r="D21" s="21">
        <f>'4'!D21+'3'!D21</f>
        <v>2044.1599999999999</v>
      </c>
    </row>
    <row r="22" spans="1:4" ht="17.25" customHeight="1" outlineLevel="3" x14ac:dyDescent="0.25">
      <c r="A22" s="15"/>
      <c r="B22" s="15"/>
      <c r="C22" s="18" t="s">
        <v>122</v>
      </c>
      <c r="D22" s="21">
        <v>60000</v>
      </c>
    </row>
    <row r="23" spans="1:4" ht="15" customHeight="1" outlineLevel="3" x14ac:dyDescent="0.25">
      <c r="A23" s="15"/>
      <c r="B23" s="15"/>
      <c r="C23" s="18" t="s">
        <v>128</v>
      </c>
      <c r="D23" s="21">
        <f>'1'!D15+'3'!D16</f>
        <v>6000</v>
      </c>
    </row>
    <row r="24" spans="1:4" ht="15" customHeight="1" outlineLevel="3" x14ac:dyDescent="0.25">
      <c r="A24" s="15"/>
      <c r="B24" s="15"/>
      <c r="C24" s="18" t="s">
        <v>129</v>
      </c>
      <c r="D24" s="21">
        <v>1000</v>
      </c>
    </row>
    <row r="25" spans="1:4" ht="15" customHeight="1" outlineLevel="3" x14ac:dyDescent="0.25">
      <c r="A25" s="15"/>
      <c r="B25" s="15"/>
      <c r="C25" s="18" t="s">
        <v>123</v>
      </c>
      <c r="D25" s="21">
        <f>'1'!D19+'2'!D20+'3'!D20</f>
        <v>409490</v>
      </c>
    </row>
    <row r="26" spans="1:4" ht="15" customHeight="1" outlineLevel="3" x14ac:dyDescent="0.25">
      <c r="A26" s="15"/>
      <c r="B26" s="15"/>
      <c r="C26" s="18" t="s">
        <v>124</v>
      </c>
      <c r="D26" s="21">
        <v>1000</v>
      </c>
    </row>
    <row r="27" spans="1:4" ht="15" customHeight="1" outlineLevel="3" x14ac:dyDescent="0.25">
      <c r="A27" s="15"/>
      <c r="B27" s="15"/>
      <c r="C27" s="18" t="s">
        <v>125</v>
      </c>
      <c r="D27" s="21">
        <v>65722</v>
      </c>
    </row>
    <row r="28" spans="1:4" ht="24.75" customHeight="1" outlineLevel="3" x14ac:dyDescent="0.25">
      <c r="A28" s="15"/>
      <c r="B28" s="15"/>
      <c r="C28" s="18" t="s">
        <v>126</v>
      </c>
      <c r="D28" s="21">
        <v>60000</v>
      </c>
    </row>
    <row r="29" spans="1:4" ht="15" customHeight="1" outlineLevel="3" x14ac:dyDescent="0.25">
      <c r="A29" s="15"/>
      <c r="B29" s="15"/>
      <c r="C29" s="18" t="s">
        <v>132</v>
      </c>
      <c r="D29" s="21">
        <f>'2'!D16</f>
        <v>5000</v>
      </c>
    </row>
    <row r="30" spans="1:4" ht="15" customHeight="1" outlineLevel="3" x14ac:dyDescent="0.25">
      <c r="A30" s="15"/>
      <c r="B30" s="15"/>
      <c r="C30" s="18" t="s">
        <v>127</v>
      </c>
      <c r="D30" s="21">
        <v>10000</v>
      </c>
    </row>
    <row r="31" spans="1:4" ht="15" customHeight="1" outlineLevel="3" x14ac:dyDescent="0.25">
      <c r="A31" s="15"/>
      <c r="B31" s="15"/>
      <c r="C31" s="18" t="s">
        <v>107</v>
      </c>
      <c r="D31" s="21">
        <v>5000</v>
      </c>
    </row>
    <row r="32" spans="1:4" ht="15" customHeight="1" outlineLevel="3" x14ac:dyDescent="0.25">
      <c r="A32" s="15"/>
      <c r="B32" s="15"/>
      <c r="C32" s="18" t="s">
        <v>108</v>
      </c>
      <c r="D32" s="21">
        <v>5000</v>
      </c>
    </row>
    <row r="33" spans="1:5" ht="28.5" customHeight="1" outlineLevel="3" x14ac:dyDescent="0.25">
      <c r="A33" s="15"/>
      <c r="B33" s="15"/>
      <c r="C33" s="18" t="s">
        <v>109</v>
      </c>
      <c r="D33" s="21">
        <v>370025</v>
      </c>
    </row>
    <row r="34" spans="1:5" ht="11.25" customHeight="1" outlineLevel="3" x14ac:dyDescent="0.25">
      <c r="A34" s="15"/>
      <c r="B34" s="15"/>
      <c r="C34" s="16" t="s">
        <v>19</v>
      </c>
      <c r="D34" s="22">
        <f>D36+D37+D47+D56+D80+D82+D87+D89+D91+D90</f>
        <v>1318724.45</v>
      </c>
      <c r="E34" s="39"/>
    </row>
    <row r="35" spans="1:5" ht="11.25" customHeight="1" outlineLevel="3" x14ac:dyDescent="0.25">
      <c r="A35" s="15"/>
      <c r="B35" s="15"/>
      <c r="C35" s="24" t="s">
        <v>20</v>
      </c>
      <c r="D35" s="19"/>
    </row>
    <row r="36" spans="1:5" ht="42" customHeight="1" outlineLevel="1" x14ac:dyDescent="0.25">
      <c r="A36" s="15"/>
      <c r="B36" s="15"/>
      <c r="C36" s="25" t="s">
        <v>21</v>
      </c>
      <c r="D36" s="22">
        <f>'1'!D22+'2'!D23+'3'!D24+'4'!D24</f>
        <v>410310.93</v>
      </c>
      <c r="E36" s="26"/>
    </row>
    <row r="37" spans="1:5" ht="30.75" customHeight="1" outlineLevel="1" x14ac:dyDescent="0.25">
      <c r="A37" s="15"/>
      <c r="B37" s="15"/>
      <c r="C37" s="25" t="s">
        <v>133</v>
      </c>
      <c r="D37" s="22">
        <f>SUM(D38:D46)</f>
        <v>370636.7</v>
      </c>
      <c r="E37" s="26"/>
    </row>
    <row r="38" spans="1:5" ht="24.75" customHeight="1" outlineLevel="1" x14ac:dyDescent="0.25">
      <c r="A38" s="15"/>
      <c r="B38" s="15"/>
      <c r="C38" s="18" t="s">
        <v>137</v>
      </c>
      <c r="D38" s="19">
        <f>'3'!D26+'4'!D26</f>
        <v>104400</v>
      </c>
      <c r="E38" s="26"/>
    </row>
    <row r="39" spans="1:5" ht="14.25" customHeight="1" outlineLevel="1" x14ac:dyDescent="0.25">
      <c r="A39" s="15"/>
      <c r="B39" s="15"/>
      <c r="C39" s="18" t="s">
        <v>138</v>
      </c>
      <c r="D39" s="19">
        <v>82875</v>
      </c>
      <c r="E39" s="26"/>
    </row>
    <row r="40" spans="1:5" ht="26.25" customHeight="1" outlineLevel="1" x14ac:dyDescent="0.25">
      <c r="A40" s="15"/>
      <c r="B40" s="15"/>
      <c r="C40" s="18" t="s">
        <v>135</v>
      </c>
      <c r="D40" s="19">
        <f>'4'!D27</f>
        <v>63750</v>
      </c>
      <c r="E40" s="26"/>
    </row>
    <row r="41" spans="1:5" ht="27.75" customHeight="1" outlineLevel="1" x14ac:dyDescent="0.25">
      <c r="A41" s="15"/>
      <c r="B41" s="15"/>
      <c r="C41" s="18" t="s">
        <v>136</v>
      </c>
      <c r="D41" s="19">
        <v>16000</v>
      </c>
      <c r="E41" s="26"/>
    </row>
    <row r="42" spans="1:5" ht="28.5" customHeight="1" outlineLevel="1" x14ac:dyDescent="0.25">
      <c r="A42" s="15"/>
      <c r="B42" s="15"/>
      <c r="C42" s="18" t="s">
        <v>26</v>
      </c>
      <c r="D42" s="19">
        <f>'3'!D28+'4'!D29</f>
        <v>30000</v>
      </c>
      <c r="E42" s="26"/>
    </row>
    <row r="43" spans="1:5" ht="16.5" customHeight="1" outlineLevel="1" x14ac:dyDescent="0.25">
      <c r="A43" s="15"/>
      <c r="B43" s="15"/>
      <c r="C43" s="18" t="s">
        <v>27</v>
      </c>
      <c r="D43" s="19">
        <f>'4'!D30</f>
        <v>45000</v>
      </c>
      <c r="E43" s="26"/>
    </row>
    <row r="44" spans="1:5" ht="16.5" customHeight="1" outlineLevel="1" x14ac:dyDescent="0.25">
      <c r="A44" s="15"/>
      <c r="B44" s="15"/>
      <c r="C44" s="18" t="s">
        <v>28</v>
      </c>
      <c r="D44" s="19">
        <v>25000</v>
      </c>
      <c r="E44" s="26"/>
    </row>
    <row r="45" spans="1:5" ht="16.5" customHeight="1" outlineLevel="1" x14ac:dyDescent="0.25">
      <c r="A45" s="15"/>
      <c r="B45" s="15"/>
      <c r="C45" s="18" t="s">
        <v>134</v>
      </c>
      <c r="D45" s="19">
        <v>3000</v>
      </c>
      <c r="E45" s="26"/>
    </row>
    <row r="46" spans="1:5" ht="25.5" customHeight="1" outlineLevel="1" x14ac:dyDescent="0.25">
      <c r="A46" s="15"/>
      <c r="B46" s="15"/>
      <c r="C46" s="18" t="s">
        <v>114</v>
      </c>
      <c r="D46" s="46">
        <v>611.70000000000005</v>
      </c>
      <c r="E46" s="26"/>
    </row>
    <row r="47" spans="1:5" ht="16.5" customHeight="1" outlineLevel="1" x14ac:dyDescent="0.25">
      <c r="A47" s="15"/>
      <c r="B47" s="15"/>
      <c r="C47" s="25" t="s">
        <v>31</v>
      </c>
      <c r="D47" s="22">
        <f>SUM(D48:D55)</f>
        <v>65982.039999999994</v>
      </c>
      <c r="E47" s="26"/>
    </row>
    <row r="48" spans="1:5" ht="16.5" customHeight="1" outlineLevel="1" x14ac:dyDescent="0.25">
      <c r="A48" s="15"/>
      <c r="B48" s="15"/>
      <c r="C48" s="18" t="s">
        <v>32</v>
      </c>
      <c r="D48" s="19">
        <f>'3'!D32+'4'!D35</f>
        <v>12000</v>
      </c>
      <c r="E48" s="26"/>
    </row>
    <row r="49" spans="1:5" ht="16.5" customHeight="1" outlineLevel="1" x14ac:dyDescent="0.25">
      <c r="A49" s="15"/>
      <c r="B49" s="15"/>
      <c r="C49" s="18" t="s">
        <v>33</v>
      </c>
      <c r="D49" s="19">
        <f>'4'!D36</f>
        <v>3000</v>
      </c>
      <c r="E49" s="26"/>
    </row>
    <row r="50" spans="1:5" ht="24.75" customHeight="1" outlineLevel="1" x14ac:dyDescent="0.25">
      <c r="A50" s="15"/>
      <c r="B50" s="15"/>
      <c r="C50" s="18" t="s">
        <v>34</v>
      </c>
      <c r="D50" s="19">
        <v>7700</v>
      </c>
      <c r="E50" s="26"/>
    </row>
    <row r="51" spans="1:5" ht="16.5" customHeight="1" outlineLevel="1" x14ac:dyDescent="0.25">
      <c r="A51" s="15"/>
      <c r="B51" s="15"/>
      <c r="C51" s="18" t="s">
        <v>35</v>
      </c>
      <c r="D51" s="19">
        <f>'3'!D36+'4'!D38</f>
        <v>6000</v>
      </c>
      <c r="E51" s="26"/>
    </row>
    <row r="52" spans="1:5" ht="16.5" customHeight="1" outlineLevel="1" x14ac:dyDescent="0.25">
      <c r="A52" s="15"/>
      <c r="B52" s="15"/>
      <c r="C52" s="18" t="s">
        <v>61</v>
      </c>
      <c r="D52" s="19">
        <v>2880</v>
      </c>
      <c r="E52" s="26"/>
    </row>
    <row r="53" spans="1:5" ht="16.5" customHeight="1" outlineLevel="1" x14ac:dyDescent="0.25">
      <c r="A53" s="15"/>
      <c r="B53" s="15"/>
      <c r="C53" s="18" t="s">
        <v>62</v>
      </c>
      <c r="D53" s="45">
        <v>14011.92</v>
      </c>
      <c r="E53" s="26"/>
    </row>
    <row r="54" spans="1:5" ht="16.5" customHeight="1" outlineLevel="1" x14ac:dyDescent="0.25">
      <c r="A54" s="15"/>
      <c r="B54" s="15"/>
      <c r="C54" s="18" t="s">
        <v>59</v>
      </c>
      <c r="D54" s="19">
        <v>12002</v>
      </c>
      <c r="E54" s="26"/>
    </row>
    <row r="55" spans="1:5" ht="27.75" customHeight="1" outlineLevel="1" x14ac:dyDescent="0.25">
      <c r="A55" s="15"/>
      <c r="B55" s="15"/>
      <c r="C55" s="18" t="s">
        <v>63</v>
      </c>
      <c r="D55" s="19">
        <v>8388.1200000000008</v>
      </c>
      <c r="E55" s="26"/>
    </row>
    <row r="56" spans="1:5" ht="24" customHeight="1" outlineLevel="1" x14ac:dyDescent="0.25">
      <c r="A56" s="15"/>
      <c r="B56" s="15"/>
      <c r="C56" s="25" t="s">
        <v>36</v>
      </c>
      <c r="D56" s="22">
        <f>SUM(D57:D79)</f>
        <v>111745.05</v>
      </c>
      <c r="E56" s="26"/>
    </row>
    <row r="57" spans="1:5" ht="16.5" customHeight="1" outlineLevel="1" x14ac:dyDescent="0.25">
      <c r="A57" s="15"/>
      <c r="B57" s="15"/>
      <c r="C57" s="18" t="s">
        <v>37</v>
      </c>
      <c r="D57" s="27">
        <f>'3'!D47+'4'!D40+'1'!D27+'2'!D29</f>
        <v>10143.36</v>
      </c>
      <c r="E57" s="26"/>
    </row>
    <row r="58" spans="1:5" ht="16.5" customHeight="1" outlineLevel="1" x14ac:dyDescent="0.25">
      <c r="A58" s="15"/>
      <c r="B58" s="15"/>
      <c r="C58" s="18" t="s">
        <v>38</v>
      </c>
      <c r="D58" s="19">
        <f>'3'!D39+'4'!D41</f>
        <v>9220</v>
      </c>
      <c r="E58" s="26"/>
    </row>
    <row r="59" spans="1:5" ht="16.5" customHeight="1" outlineLevel="1" x14ac:dyDescent="0.25">
      <c r="A59" s="15"/>
      <c r="B59" s="15"/>
      <c r="C59" s="18" t="s">
        <v>39</v>
      </c>
      <c r="D59" s="19">
        <f>'4'!D42</f>
        <v>562.4</v>
      </c>
      <c r="E59" s="26"/>
    </row>
    <row r="60" spans="1:5" ht="15" customHeight="1" outlineLevel="1" x14ac:dyDescent="0.25">
      <c r="A60" s="15"/>
      <c r="B60" s="15"/>
      <c r="C60" s="18" t="s">
        <v>40</v>
      </c>
      <c r="D60" s="19">
        <v>5733.75</v>
      </c>
      <c r="E60" s="26"/>
    </row>
    <row r="61" spans="1:5" ht="16.5" customHeight="1" outlineLevel="1" x14ac:dyDescent="0.25">
      <c r="A61" s="15"/>
      <c r="B61" s="15"/>
      <c r="C61" s="18" t="s">
        <v>41</v>
      </c>
      <c r="D61" s="27">
        <f>'4'!D44+'3'!D42</f>
        <v>5093</v>
      </c>
      <c r="E61" s="26"/>
    </row>
    <row r="62" spans="1:5" ht="16.5" customHeight="1" outlineLevel="1" x14ac:dyDescent="0.25">
      <c r="A62" s="15"/>
      <c r="B62" s="15"/>
      <c r="C62" s="18" t="s">
        <v>42</v>
      </c>
      <c r="D62" s="28">
        <v>2486.77</v>
      </c>
      <c r="E62" s="26"/>
    </row>
    <row r="63" spans="1:5" ht="16.5" customHeight="1" outlineLevel="1" x14ac:dyDescent="0.25">
      <c r="A63" s="15"/>
      <c r="B63" s="15"/>
      <c r="C63" s="18" t="s">
        <v>43</v>
      </c>
      <c r="D63" s="27">
        <v>15750</v>
      </c>
      <c r="E63" s="26"/>
    </row>
    <row r="64" spans="1:5" ht="18" customHeight="1" outlineLevel="1" x14ac:dyDescent="0.25">
      <c r="A64" s="15"/>
      <c r="B64" s="15"/>
      <c r="C64" s="18" t="s">
        <v>44</v>
      </c>
      <c r="D64" s="29">
        <v>3300</v>
      </c>
      <c r="E64" s="26"/>
    </row>
    <row r="65" spans="1:5" ht="18" customHeight="1" outlineLevel="1" x14ac:dyDescent="0.25">
      <c r="A65" s="15"/>
      <c r="B65" s="15"/>
      <c r="C65" s="18" t="s">
        <v>103</v>
      </c>
      <c r="D65" s="19">
        <v>200</v>
      </c>
      <c r="E65" s="26"/>
    </row>
    <row r="66" spans="1:5" ht="24" customHeight="1" outlineLevel="1" x14ac:dyDescent="0.25">
      <c r="A66" s="15"/>
      <c r="B66" s="15"/>
      <c r="C66" s="18" t="s">
        <v>86</v>
      </c>
      <c r="D66" s="19">
        <v>1500</v>
      </c>
      <c r="E66" s="26"/>
    </row>
    <row r="67" spans="1:5" ht="24.75" customHeight="1" outlineLevel="1" x14ac:dyDescent="0.25">
      <c r="A67" s="15"/>
      <c r="B67" s="15"/>
      <c r="C67" s="18" t="s">
        <v>104</v>
      </c>
      <c r="D67" s="19">
        <v>1996</v>
      </c>
      <c r="E67" s="26"/>
    </row>
    <row r="68" spans="1:5" ht="12.75" customHeight="1" outlineLevel="1" x14ac:dyDescent="0.25">
      <c r="A68" s="15"/>
      <c r="B68" s="15"/>
      <c r="C68" s="18" t="s">
        <v>85</v>
      </c>
      <c r="D68" s="19">
        <v>3373.3</v>
      </c>
      <c r="E68" s="26"/>
    </row>
    <row r="69" spans="1:5" ht="23.25" customHeight="1" outlineLevel="1" x14ac:dyDescent="0.25">
      <c r="A69" s="15"/>
      <c r="B69" s="15"/>
      <c r="C69" s="18" t="s">
        <v>86</v>
      </c>
      <c r="D69" s="19">
        <v>11000</v>
      </c>
      <c r="E69" s="26"/>
    </row>
    <row r="70" spans="1:5" ht="23.25" customHeight="1" outlineLevel="1" x14ac:dyDescent="0.25">
      <c r="A70" s="15"/>
      <c r="B70" s="15"/>
      <c r="C70" s="18" t="s">
        <v>87</v>
      </c>
      <c r="D70" s="19">
        <v>10508.51</v>
      </c>
      <c r="E70" s="26"/>
    </row>
    <row r="71" spans="1:5" ht="14.25" customHeight="1" outlineLevel="1" x14ac:dyDescent="0.25">
      <c r="A71" s="15"/>
      <c r="B71" s="15"/>
      <c r="C71" s="18" t="s">
        <v>88</v>
      </c>
      <c r="D71" s="19">
        <v>5000</v>
      </c>
      <c r="E71" s="26"/>
    </row>
    <row r="72" spans="1:5" ht="17.25" customHeight="1" outlineLevel="1" x14ac:dyDescent="0.25">
      <c r="A72" s="15"/>
      <c r="B72" s="15"/>
      <c r="C72" s="35" t="s">
        <v>90</v>
      </c>
      <c r="D72" s="19">
        <v>3000</v>
      </c>
      <c r="E72" s="26"/>
    </row>
    <row r="73" spans="1:5" ht="18" customHeight="1" outlineLevel="1" x14ac:dyDescent="0.25">
      <c r="A73" s="15"/>
      <c r="B73" s="15"/>
      <c r="C73" s="18" t="s">
        <v>64</v>
      </c>
      <c r="D73" s="29">
        <v>4700</v>
      </c>
      <c r="E73" s="26"/>
    </row>
    <row r="74" spans="1:5" ht="18" customHeight="1" outlineLevel="1" x14ac:dyDescent="0.25">
      <c r="A74" s="15"/>
      <c r="B74" s="15"/>
      <c r="C74" s="18" t="s">
        <v>65</v>
      </c>
      <c r="D74" s="19">
        <v>1049.82</v>
      </c>
      <c r="E74" s="26"/>
    </row>
    <row r="75" spans="1:5" ht="23.25" customHeight="1" outlineLevel="1" x14ac:dyDescent="0.25">
      <c r="A75" s="15"/>
      <c r="B75" s="15"/>
      <c r="C75" s="18" t="s">
        <v>66</v>
      </c>
      <c r="D75" s="19">
        <v>8060</v>
      </c>
      <c r="E75" s="26"/>
    </row>
    <row r="76" spans="1:5" ht="18" customHeight="1" outlineLevel="1" x14ac:dyDescent="0.25">
      <c r="A76" s="15"/>
      <c r="B76" s="15"/>
      <c r="C76" s="18" t="s">
        <v>67</v>
      </c>
      <c r="D76" s="34">
        <v>5110.8999999999996</v>
      </c>
      <c r="E76" s="26"/>
    </row>
    <row r="77" spans="1:5" ht="18" customHeight="1" outlineLevel="1" x14ac:dyDescent="0.25">
      <c r="A77" s="15"/>
      <c r="B77" s="15"/>
      <c r="C77" s="18" t="s">
        <v>68</v>
      </c>
      <c r="D77" s="27">
        <v>2967.24</v>
      </c>
      <c r="E77" s="26"/>
    </row>
    <row r="78" spans="1:5" ht="18" customHeight="1" outlineLevel="1" x14ac:dyDescent="0.25">
      <c r="A78" s="15"/>
      <c r="B78" s="15"/>
      <c r="C78" s="18" t="s">
        <v>44</v>
      </c>
      <c r="D78" s="29">
        <v>390</v>
      </c>
      <c r="E78" s="26"/>
    </row>
    <row r="79" spans="1:5" ht="18" customHeight="1" outlineLevel="1" x14ac:dyDescent="0.25">
      <c r="A79" s="15"/>
      <c r="B79" s="15"/>
      <c r="C79" s="18" t="s">
        <v>69</v>
      </c>
      <c r="D79" s="29">
        <v>600</v>
      </c>
      <c r="E79" s="26"/>
    </row>
    <row r="80" spans="1:5" ht="15" customHeight="1" outlineLevel="1" x14ac:dyDescent="0.25">
      <c r="A80" s="15"/>
      <c r="B80" s="15"/>
      <c r="C80" s="25" t="s">
        <v>45</v>
      </c>
      <c r="D80" s="22">
        <f>D81</f>
        <v>3153.6</v>
      </c>
      <c r="E80" s="26"/>
    </row>
    <row r="81" spans="1:5" ht="14.25" customHeight="1" outlineLevel="1" x14ac:dyDescent="0.25">
      <c r="A81" s="15"/>
      <c r="B81" s="15"/>
      <c r="C81" s="18" t="s">
        <v>46</v>
      </c>
      <c r="D81" s="27">
        <v>3153.6</v>
      </c>
      <c r="E81" s="26"/>
    </row>
    <row r="82" spans="1:5" ht="14.25" customHeight="1" outlineLevel="1" x14ac:dyDescent="0.25">
      <c r="A82" s="15"/>
      <c r="B82" s="15"/>
      <c r="C82" s="25" t="s">
        <v>70</v>
      </c>
      <c r="D82" s="22">
        <f>SUM(D83:D86)</f>
        <v>24784.98</v>
      </c>
      <c r="E82" s="26"/>
    </row>
    <row r="83" spans="1:5" ht="14.25" customHeight="1" outlineLevel="1" x14ac:dyDescent="0.25">
      <c r="A83" s="15"/>
      <c r="B83" s="15"/>
      <c r="C83" s="18" t="s">
        <v>71</v>
      </c>
      <c r="D83" s="34">
        <v>2534.38</v>
      </c>
      <c r="E83" s="26"/>
    </row>
    <row r="84" spans="1:5" ht="14.25" customHeight="1" outlineLevel="1" x14ac:dyDescent="0.25">
      <c r="A84" s="15"/>
      <c r="B84" s="15"/>
      <c r="C84" s="18" t="s">
        <v>111</v>
      </c>
      <c r="D84" s="34">
        <v>11646.6</v>
      </c>
      <c r="E84" s="26"/>
    </row>
    <row r="85" spans="1:5" ht="14.25" customHeight="1" outlineLevel="1" x14ac:dyDescent="0.25">
      <c r="A85" s="15"/>
      <c r="B85" s="15"/>
      <c r="C85" s="18" t="s">
        <v>112</v>
      </c>
      <c r="D85" s="34">
        <v>3854</v>
      </c>
      <c r="E85" s="26"/>
    </row>
    <row r="86" spans="1:5" ht="14.25" customHeight="1" outlineLevel="1" x14ac:dyDescent="0.25">
      <c r="A86" s="15"/>
      <c r="B86" s="15"/>
      <c r="C86" s="18" t="s">
        <v>113</v>
      </c>
      <c r="D86" s="34">
        <v>6750</v>
      </c>
      <c r="E86" s="26"/>
    </row>
    <row r="87" spans="1:5" ht="14.25" customHeight="1" outlineLevel="1" x14ac:dyDescent="0.25">
      <c r="A87" s="15"/>
      <c r="B87" s="15"/>
      <c r="C87" s="25" t="s">
        <v>91</v>
      </c>
      <c r="D87" s="22">
        <f>D88</f>
        <v>74946.5</v>
      </c>
      <c r="E87" s="26"/>
    </row>
    <row r="88" spans="1:5" ht="25.5" customHeight="1" outlineLevel="1" x14ac:dyDescent="0.25">
      <c r="A88" s="15"/>
      <c r="B88" s="15"/>
      <c r="C88" s="18" t="s">
        <v>139</v>
      </c>
      <c r="D88" s="19">
        <v>74946.5</v>
      </c>
      <c r="E88" s="26"/>
    </row>
    <row r="89" spans="1:5" ht="52.5" customHeight="1" outlineLevel="1" x14ac:dyDescent="0.25">
      <c r="A89" s="15"/>
      <c r="B89" s="15"/>
      <c r="C89" s="25" t="s">
        <v>141</v>
      </c>
      <c r="D89" s="22">
        <v>77756</v>
      </c>
    </row>
    <row r="90" spans="1:5" ht="19.5" customHeight="1" outlineLevel="1" x14ac:dyDescent="0.25">
      <c r="A90" s="15"/>
      <c r="B90" s="15"/>
      <c r="C90" s="25" t="s">
        <v>105</v>
      </c>
      <c r="D90" s="22">
        <v>8828.93</v>
      </c>
    </row>
    <row r="91" spans="1:5" ht="22.5" customHeight="1" x14ac:dyDescent="0.25">
      <c r="A91" s="15"/>
      <c r="B91" s="15"/>
      <c r="C91" s="25" t="s">
        <v>48</v>
      </c>
      <c r="D91" s="22">
        <f>'1'!D32+'2'!D35+'3'!D52+'4'!D51</f>
        <v>170579.72</v>
      </c>
    </row>
    <row r="92" spans="1:5" ht="16.5" customHeight="1" x14ac:dyDescent="0.25">
      <c r="A92" s="15"/>
      <c r="B92" s="15"/>
      <c r="C92" s="30" t="s">
        <v>49</v>
      </c>
      <c r="D92" s="19">
        <v>118204.5</v>
      </c>
      <c r="E92" s="39"/>
    </row>
    <row r="93" spans="1:5" ht="12" customHeight="1" thickBot="1" x14ac:dyDescent="0.3">
      <c r="A93" s="6"/>
      <c r="B93" s="6"/>
      <c r="C93" s="31" t="s">
        <v>50</v>
      </c>
      <c r="D93" s="32">
        <f>D11+D12-D34</f>
        <v>193291.29999999981</v>
      </c>
      <c r="E93" s="39"/>
    </row>
    <row r="94" spans="1:5" x14ac:dyDescent="0.25">
      <c r="C94" s="33"/>
    </row>
    <row r="95" spans="1:5" ht="54.75" customHeight="1" x14ac:dyDescent="0.25">
      <c r="C95" s="58" t="s">
        <v>148</v>
      </c>
      <c r="D95" s="58"/>
    </row>
    <row r="96" spans="1:5" x14ac:dyDescent="0.25">
      <c r="C96" s="47"/>
      <c r="D96" s="47"/>
    </row>
    <row r="97" spans="3:4" ht="40.5" customHeight="1" x14ac:dyDescent="0.25">
      <c r="C97" s="58" t="s">
        <v>147</v>
      </c>
      <c r="D97" s="58"/>
    </row>
    <row r="98" spans="3:4" ht="26.25" x14ac:dyDescent="0.25">
      <c r="C98" s="47" t="s">
        <v>144</v>
      </c>
      <c r="D98" s="47"/>
    </row>
    <row r="99" spans="3:4" x14ac:dyDescent="0.25">
      <c r="C99" s="47" t="s">
        <v>142</v>
      </c>
      <c r="D99" s="47"/>
    </row>
    <row r="100" spans="3:4" x14ac:dyDescent="0.25">
      <c r="C100" s="47" t="s">
        <v>143</v>
      </c>
      <c r="D100" s="47"/>
    </row>
    <row r="101" spans="3:4" x14ac:dyDescent="0.25">
      <c r="C101" s="47" t="s">
        <v>145</v>
      </c>
      <c r="D101" s="47"/>
    </row>
    <row r="102" spans="3:4" ht="41.25" customHeight="1" x14ac:dyDescent="0.25">
      <c r="C102" s="58" t="s">
        <v>146</v>
      </c>
      <c r="D102" s="58"/>
    </row>
    <row r="103" spans="3:4" x14ac:dyDescent="0.25">
      <c r="C103" s="47"/>
      <c r="D103" s="47"/>
    </row>
    <row r="104" spans="3:4" ht="42.75" customHeight="1" x14ac:dyDescent="0.25">
      <c r="C104" s="58" t="s">
        <v>140</v>
      </c>
      <c r="D104" s="58"/>
    </row>
  </sheetData>
  <mergeCells count="11">
    <mergeCell ref="C104:D104"/>
    <mergeCell ref="C102:D102"/>
    <mergeCell ref="C9:C10"/>
    <mergeCell ref="D9:D10"/>
    <mergeCell ref="C95:D95"/>
    <mergeCell ref="C97:D97"/>
    <mergeCell ref="C2:D2"/>
    <mergeCell ref="C3:D3"/>
    <mergeCell ref="C4:D4"/>
    <mergeCell ref="C5:D5"/>
    <mergeCell ref="C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</vt:lpstr>
      <vt:lpstr>2</vt:lpstr>
      <vt:lpstr>3</vt:lpstr>
      <vt:lpstr>4</vt:lpstr>
      <vt:lpstr>2017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Кочегарова Инна Викторовна</dc:creator>
  <cp:lastModifiedBy>Кочегарова Инна Викторовна</cp:lastModifiedBy>
  <cp:lastPrinted>2018-01-23T10:56:55Z</cp:lastPrinted>
  <dcterms:created xsi:type="dcterms:W3CDTF">2018-01-22T14:09:29Z</dcterms:created>
  <dcterms:modified xsi:type="dcterms:W3CDTF">2021-07-27T13:04:12Z</dcterms:modified>
</cp:coreProperties>
</file>